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yzambrano\Downloads\"/>
    </mc:Choice>
  </mc:AlternateContent>
  <xr:revisionPtr revIDLastSave="0" documentId="13_ncr:1_{1F2B2885-8359-4767-94D6-AED38C84BD84}" xr6:coauthVersionLast="47" xr6:coauthVersionMax="47" xr10:uidLastSave="{00000000-0000-0000-0000-000000000000}"/>
  <bookViews>
    <workbookView xWindow="-120" yWindow="-120" windowWidth="20730" windowHeight="11040" xr2:uid="{00000000-000D-0000-FFFF-FFFF00000000}"/>
  </bookViews>
  <sheets>
    <sheet name="Plan Financiero 2025 (2)" sheetId="10" r:id="rId1"/>
    <sheet name="PLAN ACCIÓN SINCHI 2025" sheetId="1" r:id="rId2"/>
    <sheet name="POAI BPIN 2025" sheetId="2" r:id="rId3"/>
    <sheet name="PLAN ACCIÓN COFINANCIADOS" sheetId="3" state="hidden" r:id="rId4"/>
    <sheet name="PROYECTOS ESTRATÉGICOS" sheetId="4" r:id="rId5"/>
    <sheet name="SISTEMA GENERAL DE REGALÍAS" sheetId="5" r:id="rId6"/>
    <sheet name="Hoja 1" sheetId="6" state="hidden" r:id="rId7"/>
    <sheet name="Plan Financiero 2025" sheetId="7" state="hidden" r:id="rId8"/>
    <sheet name="PLAN OPERATIVO ANUAL DE INV (2)" sheetId="8" state="hidden" r:id="rId9"/>
    <sheet name="PLAN DE ACCIÓN COFIN (VIEJO)" sheetId="9" r:id="rId10"/>
  </sheets>
  <externalReferences>
    <externalReference r:id="rId11"/>
  </externalReferences>
  <definedNames>
    <definedName name="_xlnm._FilterDatabase" localSheetId="3" hidden="1">'PLAN ACCIÓN COFINANCIADOS'!$A$3:$U$15</definedName>
    <definedName name="_xlnm._FilterDatabase" localSheetId="9" hidden="1">'PLAN DE ACCIÓN COFIN (VIEJO)'!$C$3:$S$18</definedName>
    <definedName name="_xlnm._FilterDatabase" localSheetId="8" hidden="1">'PLAN OPERATIVO ANUAL DE INV (2)'!$C$10:$AC$80</definedName>
    <definedName name="_xlnm._FilterDatabase" localSheetId="4" hidden="1">'PROYECTOS ESTRATÉGICOS'!$A$3:$U$7</definedName>
    <definedName name="_Toc308180248" localSheetId="3">'PLAN ACCIÓN COFINANCIADOS'!#REF!</definedName>
    <definedName name="_Toc308180248" localSheetId="8">'PLAN DE ACCIÓN COFIN (VIEJO)'!#REF!</definedName>
    <definedName name="_Toc308180248" localSheetId="4">'PROYECTOS ESTRATÉGICOS'!#REF!</definedName>
    <definedName name="_Toc308180248" localSheetId="5">'SISTEMA GENERAL DE REGALÍAS'!#REF!</definedName>
    <definedName name="CONDICION" localSheetId="3">#REF!</definedName>
    <definedName name="CONDICION" localSheetId="9">#REF!</definedName>
    <definedName name="CONDICION" localSheetId="7">#REF!</definedName>
    <definedName name="CONDICION" localSheetId="2">#REF!</definedName>
    <definedName name="CONDICION" localSheetId="4">#REF!</definedName>
    <definedName name="CONDICION" localSheetId="5">#REF!</definedName>
    <definedName name="CONDICION">#REF!</definedName>
    <definedName name="FGFG" localSheetId="3">[1]Observaciones!#REF!</definedName>
    <definedName name="FGFG" localSheetId="8">[1]Observaciones!#REF!</definedName>
    <definedName name="FGFG" localSheetId="2">[1]Observaciones!#REF!</definedName>
    <definedName name="FGFG" localSheetId="4">[1]Observaciones!#REF!</definedName>
    <definedName name="FGFG" localSheetId="5">[1]Observaciones!#REF!</definedName>
    <definedName name="FGFG">[1]Observaciones!#REF!</definedName>
    <definedName name="Lista_años" localSheetId="3">#REF!</definedName>
    <definedName name="Lista_años" localSheetId="7">#REF!</definedName>
    <definedName name="Lista_años" localSheetId="8">#REF!</definedName>
    <definedName name="Lista_años" localSheetId="2">#REF!</definedName>
    <definedName name="Lista_años" localSheetId="4">#REF!</definedName>
    <definedName name="Lista_años" localSheetId="5">#REF!</definedName>
    <definedName name="Lista_años">#REF!</definedName>
    <definedName name="Meses" localSheetId="8">#REF!</definedName>
    <definedName name="Meses" localSheetId="2">#REF!</definedName>
    <definedName name="Meses">#REF!</definedName>
    <definedName name="Seccion" localSheetId="8">#REF!</definedName>
    <definedName name="Seccion" localSheetId="2">#REF!</definedName>
    <definedName name="Seccion">#REF!</definedName>
    <definedName name="solver_adj" localSheetId="2">'POAI BPIN 2025'!#REF!,'POAI BPIN 2025'!#REF!</definedName>
    <definedName name="solver_cvg" localSheetId="2">0.0001</definedName>
    <definedName name="solver_drv" localSheetId="2">2</definedName>
    <definedName name="solver_eng" localSheetId="2">1</definedName>
    <definedName name="solver_est" localSheetId="2">1</definedName>
    <definedName name="solver_itr" localSheetId="2">2147483647</definedName>
    <definedName name="solver_lhs1" localSheetId="2">'POAI BPIN 2025'!#REF!</definedName>
    <definedName name="solver_lhs2" localSheetId="2">'POAI BPIN 2025'!#REF!</definedName>
    <definedName name="solver_mip" localSheetId="2">2147483647</definedName>
    <definedName name="solver_mni" localSheetId="2">30</definedName>
    <definedName name="solver_mrt" localSheetId="2">0.075</definedName>
    <definedName name="solver_msl" localSheetId="2">2</definedName>
    <definedName name="solver_neg" localSheetId="2">1</definedName>
    <definedName name="solver_nod" localSheetId="2">2147483647</definedName>
    <definedName name="solver_num" localSheetId="2">2</definedName>
    <definedName name="solver_nwt" localSheetId="2">1</definedName>
    <definedName name="solver_opt" localSheetId="2">'POAI BPIN 2025'!#REF!</definedName>
    <definedName name="solver_pre" localSheetId="2">0.000001</definedName>
    <definedName name="solver_rbv" localSheetId="2">2</definedName>
    <definedName name="solver_rel1" localSheetId="2">4</definedName>
    <definedName name="solver_rel2" localSheetId="2">4</definedName>
    <definedName name="solver_rhs1" localSheetId="2">"entero"</definedName>
    <definedName name="solver_rhs2" localSheetId="2">"entero"</definedName>
    <definedName name="solver_rlx" localSheetId="2">2</definedName>
    <definedName name="solver_rsd" localSheetId="2">0</definedName>
    <definedName name="solver_scl" localSheetId="2">2</definedName>
    <definedName name="solver_sho" localSheetId="2">2</definedName>
    <definedName name="solver_ssz" localSheetId="2">100</definedName>
    <definedName name="solver_tim" localSheetId="2">2147483647</definedName>
    <definedName name="solver_tol" localSheetId="2">0.01</definedName>
    <definedName name="solver_typ" localSheetId="2">3</definedName>
    <definedName name="solver_val" localSheetId="2">1200000000</definedName>
    <definedName name="solver_ver" localSheetI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4" roundtripDataChecksum="F13gjlVvkBFYwif5UnAIJ8f0S+oYWzymaku6mH2zhx4="/>
    </ext>
  </extLst>
</workbook>
</file>

<file path=xl/calcChain.xml><?xml version="1.0" encoding="utf-8"?>
<calcChain xmlns="http://schemas.openxmlformats.org/spreadsheetml/2006/main">
  <c r="C59" i="10" l="1"/>
  <c r="C62" i="10" s="1"/>
  <c r="H52" i="10"/>
  <c r="G48" i="10"/>
  <c r="G47" i="10"/>
  <c r="H40" i="10"/>
  <c r="H49" i="10" s="1"/>
  <c r="G40" i="10"/>
  <c r="G49" i="10" s="1"/>
  <c r="H36" i="10"/>
  <c r="H48" i="10" s="1"/>
  <c r="G36" i="10"/>
  <c r="H35" i="10"/>
  <c r="G32" i="10"/>
  <c r="H31" i="10"/>
  <c r="H30" i="10"/>
  <c r="H32" i="10" s="1"/>
  <c r="H47" i="10" s="1"/>
  <c r="G23" i="10"/>
  <c r="G22" i="10"/>
  <c r="G21" i="10"/>
  <c r="H20" i="10"/>
  <c r="D64" i="10" s="1"/>
  <c r="G20" i="10"/>
  <c r="G19" i="10"/>
  <c r="G18" i="10"/>
  <c r="C64" i="10" s="1"/>
  <c r="G17" i="10"/>
  <c r="G16" i="10"/>
  <c r="H16" i="10" s="1"/>
  <c r="G15" i="10"/>
  <c r="H15" i="10" s="1"/>
  <c r="G14" i="10"/>
  <c r="H14" i="10" s="1"/>
  <c r="G13" i="10"/>
  <c r="H13" i="10" s="1"/>
  <c r="G12" i="10"/>
  <c r="H11" i="10"/>
  <c r="G11" i="10"/>
  <c r="H10" i="10"/>
  <c r="G10" i="10"/>
  <c r="G9" i="10"/>
  <c r="H9" i="10" s="1"/>
  <c r="H8" i="10"/>
  <c r="G8" i="10"/>
  <c r="G7" i="10"/>
  <c r="H7" i="10" s="1"/>
  <c r="G6" i="10"/>
  <c r="H6" i="10" s="1"/>
  <c r="G5" i="10"/>
  <c r="H5" i="10" s="1"/>
  <c r="R19" i="9"/>
  <c r="T17" i="9"/>
  <c r="T16" i="9"/>
  <c r="T15" i="9"/>
  <c r="T14" i="9"/>
  <c r="T13" i="9"/>
  <c r="S13" i="9"/>
  <c r="R13" i="9"/>
  <c r="Q13" i="9"/>
  <c r="T12" i="9"/>
  <c r="S12" i="9"/>
  <c r="R12" i="9"/>
  <c r="Q12" i="9"/>
  <c r="T11" i="9"/>
  <c r="S11" i="9"/>
  <c r="R11" i="9"/>
  <c r="Q11" i="9"/>
  <c r="S10" i="9"/>
  <c r="R10" i="9"/>
  <c r="T10" i="9" s="1"/>
  <c r="Q10" i="9"/>
  <c r="T9" i="9"/>
  <c r="S9" i="9"/>
  <c r="R9" i="9"/>
  <c r="Q9" i="9"/>
  <c r="T8" i="9"/>
  <c r="S8" i="9"/>
  <c r="R8" i="9"/>
  <c r="Q8" i="9"/>
  <c r="T7" i="9"/>
  <c r="S7" i="9"/>
  <c r="R7" i="9"/>
  <c r="T6" i="9"/>
  <c r="S6" i="9"/>
  <c r="R6" i="9"/>
  <c r="S5" i="9"/>
  <c r="S19" i="9" s="1"/>
  <c r="R5" i="9"/>
  <c r="T5" i="9" s="1"/>
  <c r="T4" i="9"/>
  <c r="T19" i="9" s="1"/>
  <c r="X79" i="8"/>
  <c r="W79" i="8"/>
  <c r="V79" i="8"/>
  <c r="U79" i="8"/>
  <c r="V75" i="8"/>
  <c r="V69" i="8"/>
  <c r="X63" i="8"/>
  <c r="W63" i="8"/>
  <c r="U63" i="8"/>
  <c r="V54" i="8"/>
  <c r="V63" i="8" s="1"/>
  <c r="V35" i="8"/>
  <c r="V12" i="8"/>
  <c r="G44" i="7"/>
  <c r="H41" i="7"/>
  <c r="G41" i="7"/>
  <c r="H35" i="7"/>
  <c r="H44" i="7" s="1"/>
  <c r="G35" i="7"/>
  <c r="H31" i="7"/>
  <c r="H43" i="7" s="1"/>
  <c r="G31" i="7"/>
  <c r="G43" i="7" s="1"/>
  <c r="H30" i="7"/>
  <c r="G27" i="7"/>
  <c r="G42" i="7" s="1"/>
  <c r="H26" i="7"/>
  <c r="H27" i="7" s="1"/>
  <c r="H42" i="7" s="1"/>
  <c r="H25" i="7"/>
  <c r="H21" i="7"/>
  <c r="G21" i="7"/>
  <c r="U4" i="5"/>
  <c r="G47" i="7" s="1"/>
  <c r="H47" i="7" s="1"/>
  <c r="U9" i="4"/>
  <c r="T9" i="4"/>
  <c r="S9" i="4"/>
  <c r="U17" i="3"/>
  <c r="T17" i="3"/>
  <c r="S17" i="3"/>
  <c r="Z58" i="2"/>
  <c r="Y58" i="2"/>
  <c r="AC57" i="2"/>
  <c r="Z57" i="2"/>
  <c r="Y57" i="2"/>
  <c r="S57" i="2"/>
  <c r="M57" i="2"/>
  <c r="X56" i="2"/>
  <c r="W56" i="2"/>
  <c r="V56" i="2"/>
  <c r="U56" i="2"/>
  <c r="X55" i="2"/>
  <c r="W55" i="2"/>
  <c r="V55" i="2"/>
  <c r="U55" i="2"/>
  <c r="X54" i="2"/>
  <c r="X57" i="2" s="1"/>
  <c r="W54" i="2"/>
  <c r="W57" i="2" s="1"/>
  <c r="V54" i="2"/>
  <c r="V57" i="2" s="1"/>
  <c r="U54" i="2"/>
  <c r="U57" i="2" s="1"/>
  <c r="T54" i="2"/>
  <c r="AC50" i="2"/>
  <c r="Z50" i="2"/>
  <c r="Y50" i="2"/>
  <c r="X50" i="2"/>
  <c r="W50" i="2"/>
  <c r="V50" i="2"/>
  <c r="U50" i="2"/>
  <c r="S50" i="2"/>
  <c r="S58" i="2" s="1"/>
  <c r="AE43" i="2" s="1"/>
  <c r="M50" i="2"/>
  <c r="X49" i="2"/>
  <c r="W49" i="2"/>
  <c r="V49" i="2"/>
  <c r="U49" i="2"/>
  <c r="X48" i="2"/>
  <c r="W48" i="2"/>
  <c r="V48" i="2"/>
  <c r="U48" i="2"/>
  <c r="X47" i="2"/>
  <c r="W47" i="2"/>
  <c r="V47" i="2"/>
  <c r="U47" i="2"/>
  <c r="T47" i="2"/>
  <c r="T58" i="2" s="1"/>
  <c r="Z42" i="2"/>
  <c r="T42" i="2"/>
  <c r="AC41" i="2"/>
  <c r="Z41" i="2"/>
  <c r="Y41" i="2"/>
  <c r="Y42" i="2" s="1"/>
  <c r="S41" i="2"/>
  <c r="M41" i="2"/>
  <c r="X40" i="2"/>
  <c r="W40" i="2"/>
  <c r="V40" i="2"/>
  <c r="U40" i="2"/>
  <c r="X39" i="2"/>
  <c r="W39" i="2"/>
  <c r="V39" i="2"/>
  <c r="U39" i="2"/>
  <c r="X38" i="2"/>
  <c r="W38" i="2"/>
  <c r="V38" i="2"/>
  <c r="U38" i="2"/>
  <c r="X37" i="2"/>
  <c r="W37" i="2"/>
  <c r="W41" i="2" s="1"/>
  <c r="V37" i="2"/>
  <c r="V41" i="2" s="1"/>
  <c r="U37" i="2"/>
  <c r="U41" i="2" s="1"/>
  <c r="X36" i="2"/>
  <c r="W36" i="2"/>
  <c r="V36" i="2"/>
  <c r="U36" i="2"/>
  <c r="X35" i="2"/>
  <c r="X41" i="2" s="1"/>
  <c r="W35" i="2"/>
  <c r="V35" i="2"/>
  <c r="U35" i="2"/>
  <c r="T35" i="2"/>
  <c r="AC32" i="2"/>
  <c r="Z32" i="2"/>
  <c r="Y32" i="2"/>
  <c r="V32" i="2"/>
  <c r="U32" i="2"/>
  <c r="S32" i="2"/>
  <c r="M32" i="2"/>
  <c r="X31" i="2"/>
  <c r="W31" i="2"/>
  <c r="V31" i="2"/>
  <c r="U31" i="2"/>
  <c r="X30" i="2"/>
  <c r="W30" i="2"/>
  <c r="V30" i="2"/>
  <c r="U30" i="2"/>
  <c r="X29" i="2"/>
  <c r="W29" i="2"/>
  <c r="V29" i="2"/>
  <c r="U29" i="2"/>
  <c r="X28" i="2"/>
  <c r="W28" i="2"/>
  <c r="V28" i="2"/>
  <c r="U28" i="2"/>
  <c r="X27" i="2"/>
  <c r="W27" i="2"/>
  <c r="V27" i="2"/>
  <c r="U27" i="2"/>
  <c r="X26" i="2"/>
  <c r="W26" i="2"/>
  <c r="V26" i="2"/>
  <c r="U26" i="2"/>
  <c r="X25" i="2"/>
  <c r="W25" i="2"/>
  <c r="V25" i="2"/>
  <c r="U25" i="2"/>
  <c r="X24" i="2"/>
  <c r="X32" i="2" s="1"/>
  <c r="W24" i="2"/>
  <c r="W32" i="2" s="1"/>
  <c r="W42" i="2" s="1"/>
  <c r="V24" i="2"/>
  <c r="U24" i="2"/>
  <c r="T24" i="2"/>
  <c r="AC21" i="2"/>
  <c r="Z21" i="2"/>
  <c r="Y21" i="2"/>
  <c r="S21" i="2"/>
  <c r="S42" i="2" s="1"/>
  <c r="AE9" i="2" s="1"/>
  <c r="M21" i="2"/>
  <c r="X20" i="2"/>
  <c r="W20" i="2"/>
  <c r="V20" i="2"/>
  <c r="U20" i="2"/>
  <c r="X19" i="2"/>
  <c r="W19" i="2"/>
  <c r="V19" i="2"/>
  <c r="U19" i="2"/>
  <c r="X18" i="2"/>
  <c r="W18" i="2"/>
  <c r="V18" i="2"/>
  <c r="U18" i="2"/>
  <c r="X17" i="2"/>
  <c r="W17" i="2"/>
  <c r="V17" i="2"/>
  <c r="U17" i="2"/>
  <c r="X16" i="2"/>
  <c r="W16" i="2"/>
  <c r="W21" i="2" s="1"/>
  <c r="V16" i="2"/>
  <c r="U16" i="2"/>
  <c r="X15" i="2"/>
  <c r="W15" i="2"/>
  <c r="V15" i="2"/>
  <c r="U15" i="2"/>
  <c r="X14" i="2"/>
  <c r="X21" i="2" s="1"/>
  <c r="W14" i="2"/>
  <c r="V14" i="2"/>
  <c r="V21" i="2" s="1"/>
  <c r="U14" i="2"/>
  <c r="U21" i="2" s="1"/>
  <c r="T14" i="2"/>
  <c r="H26" i="10" l="1"/>
  <c r="G26" i="10"/>
  <c r="D59" i="10"/>
  <c r="D62" i="10" s="1"/>
  <c r="U42" i="2"/>
  <c r="H45" i="7"/>
  <c r="H48" i="7" s="1"/>
  <c r="V42" i="2"/>
  <c r="G45" i="7"/>
  <c r="G48" i="7" s="1"/>
  <c r="X42" i="2"/>
  <c r="C65" i="10" l="1"/>
  <c r="C66" i="10" s="1"/>
  <c r="C67" i="10" s="1"/>
  <c r="G46" i="10"/>
  <c r="G50" i="10" s="1"/>
  <c r="G53" i="10" s="1"/>
  <c r="D65" i="10"/>
  <c r="D66" i="10" s="1"/>
  <c r="D67" i="10" s="1"/>
  <c r="H46" i="10"/>
  <c r="H50" i="10" s="1"/>
  <c r="H5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8" authorId="0" shapeId="0" xr:uid="{00000000-0006-0000-0100-000049000000}">
      <text>
        <r>
          <rPr>
            <sz val="12"/>
            <color theme="1"/>
            <rFont val="Calibri"/>
            <scheme val="minor"/>
          </rPr>
          <t>======
ID#AAABaRosboY
Jorge Enrique Jimenez Guacaneme    (2024-12-20 18:45:30)
OAP-Minambiente: Anote el nombre completo del Instituto de Investigación Ambiental</t>
        </r>
      </text>
    </comment>
    <comment ref="B9" authorId="0" shapeId="0" xr:uid="{00000000-0006-0000-0100-000012000000}">
      <text>
        <r>
          <rPr>
            <sz val="12"/>
            <color theme="1"/>
            <rFont val="Calibri"/>
            <scheme val="minor"/>
          </rPr>
          <t>======
ID#AAABaRosbsM
Jorge Enrique Jimenez Guacaneme    (2024-12-20 18:45:30)
OAP-Minambiente: El nombre debe coincidir con el titulo del proyecto registrado en el PIIP.</t>
        </r>
      </text>
    </comment>
    <comment ref="C9" authorId="0" shapeId="0" xr:uid="{00000000-0006-0000-0100-000084000000}">
      <text>
        <r>
          <rPr>
            <sz val="12"/>
            <color theme="1"/>
            <rFont val="Calibri"/>
            <scheme val="minor"/>
          </rPr>
          <t>======
ID#AAABaRosbl8
tc={0E00B229-54FE-4540-994E-1A6C547B8AD2}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del BPIN de INVESTIGACIÖN</t>
        </r>
      </text>
    </comment>
    <comment ref="B10" authorId="0" shapeId="0" xr:uid="{00000000-0006-0000-0100-00006F000000}">
      <text>
        <r>
          <rPr>
            <sz val="12"/>
            <color theme="1"/>
            <rFont val="Calibri"/>
            <scheme val="minor"/>
          </rPr>
          <t>======
ID#AAABaRosbls
OAP - Minambiente    (2024-12-20 18:45:30)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t>
        </r>
      </text>
    </comment>
    <comment ref="AE11" authorId="0" shapeId="0" xr:uid="{00000000-0006-0000-0100-000060000000}">
      <text>
        <r>
          <rPr>
            <sz val="12"/>
            <color theme="1"/>
            <rFont val="Calibri"/>
            <scheme val="minor"/>
          </rPr>
          <t>======
ID#AAABaRosbm0
Dorian Alberto Muñoz Rodas    (2024-12-20 18:45:30)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2" authorId="0" shapeId="0" xr:uid="{00000000-0006-0000-0100-00004E000000}">
      <text>
        <r>
          <rPr>
            <sz val="12"/>
            <color theme="1"/>
            <rFont val="Calibri"/>
            <scheme val="minor"/>
          </rPr>
          <t>======
ID#AAABaRosbn8
OAP-MADS    (2024-12-20 18:45:30)
son los medios cuantificables que llevarán al cumplimiento del objetivo general. Surgen de pasar a positivo las causas del problema.</t>
        </r>
      </text>
    </comment>
    <comment ref="C12" authorId="0" shapeId="0" xr:uid="{00000000-0006-0000-0100-00001E000000}">
      <text>
        <r>
          <rPr>
            <sz val="12"/>
            <color theme="1"/>
            <rFont val="Calibri"/>
            <scheme val="minor"/>
          </rPr>
          <t>======
ID#AAABaRosbrc
Jorge Enrique Jimenez Guacaneme    (2024-12-20 18:45:30)
OAP-Minambiente: Ver bases del PND 4. Transformación productiva internacionalización y acción climática y 1. Ordenamiento del territorio alrededor del agua y justicia ambiental</t>
        </r>
      </text>
    </comment>
    <comment ref="D12" authorId="0" shapeId="0" xr:uid="{00000000-0006-0000-0100-000056000000}">
      <text>
        <r>
          <rPr>
            <sz val="12"/>
            <color theme="1"/>
            <rFont val="Calibri"/>
            <scheme val="minor"/>
          </rPr>
          <t>======
ID#AAABaRosbnc
Jorge Enrique Jimenez Guacaneme    (2024-12-20 18:45:30)
OAP- Minambiente: enuncie programa estratégico temático o programa estratégico instrumental con el que se articula el producto.</t>
        </r>
      </text>
    </comment>
    <comment ref="E12" authorId="0" shapeId="0" xr:uid="{00000000-0006-0000-0100-000046000000}">
      <text>
        <r>
          <rPr>
            <sz val="12"/>
            <color theme="1"/>
            <rFont val="Calibri"/>
            <scheme val="minor"/>
          </rPr>
          <t>======
ID#AAABaRosboo
Jorge Enrique Jimenez Guacaneme    (2024-12-20 18:45:30)
OAP-Minambiente: Enuncie la Meta: Ver bases del PND</t>
        </r>
      </text>
    </comment>
    <comment ref="F12" authorId="0" shapeId="0" xr:uid="{00000000-0006-0000-0100-000073000000}">
      <text>
        <r>
          <rPr>
            <sz val="12"/>
            <color theme="1"/>
            <rFont val="Calibri"/>
            <scheme val="minor"/>
          </rPr>
          <t>======
ID#AAABaRosblg
Jorge Enrique Jimenez Guacaneme    (2024-12-20 18:45:30)
OAP- Minambiente: Describir la actividad del PICIA del Instituto, que se encuentra articulado con el producto</t>
        </r>
      </text>
    </comment>
    <comment ref="G12" authorId="0" shapeId="0" xr:uid="{00000000-0006-0000-0100-00000D000000}">
      <text>
        <r>
          <rPr>
            <sz val="12"/>
            <color theme="1"/>
            <rFont val="Calibri"/>
            <scheme val="minor"/>
          </rPr>
          <t>======
ID#AAABaRosbsk
OAP - Minambiente    (2024-12-20 18:45:30)
Identifique cual es el producto que le permite alcanzar el objetivo específico.</t>
        </r>
      </text>
    </comment>
    <comment ref="H12" authorId="0" shapeId="0" xr:uid="{00000000-0006-0000-0100-000054000000}">
      <text>
        <r>
          <rPr>
            <sz val="12"/>
            <color theme="1"/>
            <rFont val="Calibri"/>
            <scheme val="minor"/>
          </rPr>
          <t>======
ID#AAABaRosbnk
OAP - Minambiente    (2024-12-20 18:45:30)
El indicador de producto se construye a partir del producto que le permite alcanzar el objetivo específico adicionando la condición deseada según opciones del PIIP ( Ejm: realizada(o), implementada(o), etc.).</t>
        </r>
      </text>
    </comment>
    <comment ref="I12" authorId="0" shapeId="0" xr:uid="{00000000-0006-0000-0100-000008000000}">
      <text>
        <r>
          <rPr>
            <sz val="12"/>
            <color theme="1"/>
            <rFont val="Calibri"/>
            <scheme val="minor"/>
          </rPr>
          <t>======
ID#AAABaRpCK4Y
OAP - Minambiente    (2024-12-20 18:45:30)
Identifique el valor numérico de la meta del Indicador de producto que espera obtener en la vigencia.</t>
        </r>
      </text>
    </comment>
    <comment ref="J12" authorId="0" shapeId="0" xr:uid="{00000000-0006-0000-0100-00001D000000}">
      <text>
        <r>
          <rPr>
            <sz val="12"/>
            <color theme="1"/>
            <rFont val="Calibri"/>
            <scheme val="minor"/>
          </rPr>
          <t>======
ID#AAABaRosbrg
Jorge Enrique Jimenez Guacaneme    (2024-12-20 18:45:30)
OAP- Minambiente: Descripción del impacto que puede generar el producto en corto, mediano plazo.
Informe Primer semestre . Avance a la consecución de los resultados.
Informe final o segundo semestre. Resultados obtenidos de la ejecución del proyecto.</t>
        </r>
      </text>
    </comment>
    <comment ref="M12" authorId="0" shapeId="0" xr:uid="{00000000-0006-0000-0100-00007A000000}">
      <text>
        <r>
          <rPr>
            <sz val="12"/>
            <color theme="1"/>
            <rFont val="Calibri"/>
            <scheme val="minor"/>
          </rPr>
          <t>======
ID#AAABaRosbk8
OAP Minambiente    (2024-12-20 18:45:30)
Qué tanto contribuye la actividad a la consecución del objetivo. La sumatoria debe ser 100% para el objetivo</t>
        </r>
      </text>
    </comment>
    <comment ref="N12" authorId="0" shapeId="0" xr:uid="{00000000-0006-0000-0100-000055000000}">
      <text>
        <r>
          <rPr>
            <sz val="12"/>
            <color theme="1"/>
            <rFont val="Calibri"/>
            <scheme val="minor"/>
          </rPr>
          <t>======
ID#AAABaRosbng
Jorge Enrique Jimenez Guacaneme    (2024-12-20 18:45:30)
OAP-Minambiente. es la acción que contribuye a la transformación de insumos en productos. Debe ser coherente con</t>
        </r>
      </text>
    </comment>
    <comment ref="O12" authorId="0" shapeId="0" xr:uid="{00000000-0006-0000-0100-000024000000}">
      <text>
        <r>
          <rPr>
            <sz val="12"/>
            <color theme="1"/>
            <rFont val="Calibri"/>
            <scheme val="minor"/>
          </rPr>
          <t>======
ID#AAABaRosbrI
Dorian Alberto Muñoz Rodas    (2024-12-20 18:45:30)
DESCRIBA EL PORCENTAJE DE AVANCE ESTIMADO RELACIONADO CON LOS SUBPRODUCTOS A ENTREGAR EN ESTE TRIMESTRE. 
DEBE SER ACUMULADO HASTA LLEGAR AL 100%</t>
        </r>
      </text>
    </comment>
    <comment ref="P12" authorId="0" shapeId="0" xr:uid="{00000000-0006-0000-0100-00007F000000}">
      <text>
        <r>
          <rPr>
            <sz val="12"/>
            <color theme="1"/>
            <rFont val="Calibri"/>
            <scheme val="minor"/>
          </rPr>
          <t>======
ID#AAABaRnfDCo
Dorian Alberto Muñoz Rodas    (2024-12-20 18:45:30)
DESCRIBA EL PORCENTA JE DE AVANCE ESTIMADO RELACIONADO CON LOS SUBPRODUCTOS A ENTREGAR EN ESTE TRIMESTRE. DEBE SER ACUMULADO HASTA LLEGAR AL 100%</t>
        </r>
      </text>
    </comment>
    <comment ref="Q12" authorId="0" shapeId="0" xr:uid="{00000000-0006-0000-0100-000048000000}">
      <text>
        <r>
          <rPr>
            <sz val="12"/>
            <color theme="1"/>
            <rFont val="Calibri"/>
            <scheme val="minor"/>
          </rPr>
          <t>======
ID#AAABaRosboc
Dorian Alberto Muñoz Rodas    (2024-12-20 18:45:30)
DESCRIBA EL PORCENTA JE DE AVANCE ESTIMADO RELACIONADO CON LOS SUBPRODUCTOS A ENTREGAR EN ESTE TRIMESTRE. DEBE SER ACUMULADO HASTA LLEGAR AL 100%</t>
        </r>
      </text>
    </comment>
    <comment ref="R12" authorId="0" shapeId="0" xr:uid="{00000000-0006-0000-0100-000065000000}">
      <text>
        <r>
          <rPr>
            <sz val="12"/>
            <color theme="1"/>
            <rFont val="Calibri"/>
            <scheme val="minor"/>
          </rPr>
          <t>======
ID#AAABaRosbmc
Dorian Alberto Muñoz Rodas    (2024-12-20 18:45:30)
DESCRIBA EL PORCENTA JE DE AVANCE ESTIMADO RELACIONADO CON LOS SUBPRODUCTOS A ENTREGAR EN ESTE TRIMESTRE. DEBE SER ACUMULADO HASTA LLEGAR AL 100%</t>
        </r>
      </text>
    </comment>
    <comment ref="U12" authorId="0" shapeId="0" xr:uid="{00000000-0006-0000-0100-000003000000}">
      <text>
        <r>
          <rPr>
            <sz val="12"/>
            <color theme="1"/>
            <rFont val="Calibri"/>
            <scheme val="minor"/>
          </rPr>
          <t>======
ID#AAABaRpCK4w
OAP Minambiente    (2024-12-20 18:45:30)
Valor del presupuesto programado para la actividad en el trimestre (ACUMULADO)</t>
        </r>
      </text>
    </comment>
    <comment ref="AA12" authorId="0" shapeId="0" xr:uid="{00000000-0006-0000-0100-000074000000}">
      <text>
        <r>
          <rPr>
            <sz val="12"/>
            <color theme="1"/>
            <rFont val="Calibri"/>
            <scheme val="minor"/>
          </rPr>
          <t>======
ID#AAABaRosblY
Jorge Enrique Jimenez Guacaneme    (2024-12-20 18:45:30)
OAP - Minambiente: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B12" authorId="0" shapeId="0" xr:uid="{00000000-0006-0000-0100-00002D000000}">
      <text>
        <r>
          <rPr>
            <sz val="12"/>
            <color theme="1"/>
            <rFont val="Calibri"/>
            <scheme val="minor"/>
          </rPr>
          <t>======
ID#AAABaRosbqY
Dorian Alberto Muñoz Rodas    (2024-12-20 18:45:30)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C12" authorId="0" shapeId="0" xr:uid="{00000000-0006-0000-0100-000042000000}">
      <text>
        <r>
          <rPr>
            <sz val="12"/>
            <color theme="1"/>
            <rFont val="Calibri"/>
            <scheme val="minor"/>
          </rPr>
          <t>======
ID#AAABaRosbo4
Dorian Alberto Muñoz Rodas    (2024-12-20 18:45:30)
Porcentaje acumulado total de la contribución de cada actividad a la consecución del objetivo</t>
        </r>
      </text>
    </comment>
    <comment ref="AD12" authorId="0" shapeId="0" xr:uid="{00000000-0006-0000-0100-000083000000}">
      <text>
        <r>
          <rPr>
            <sz val="12"/>
            <color theme="1"/>
            <rFont val="Calibri"/>
            <scheme val="minor"/>
          </rPr>
          <t>======
ID#AAABaRnfDCY
Dorian Alberto Muñoz Rodas    (2024-12-20 18:45:30)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S13" authorId="0" shapeId="0" xr:uid="{00000000-0006-0000-0100-00005B000000}">
      <text>
        <r>
          <rPr>
            <sz val="12"/>
            <color theme="1"/>
            <rFont val="Calibri"/>
            <scheme val="minor"/>
          </rPr>
          <t>======
ID#AAABaRosbnM
Jorge Enrique Jimenez Guacaneme    (2024-12-20 18:45:30)
OAP-Minambiente: Se identifica el valor por cada una de las actividades.</t>
        </r>
      </text>
    </comment>
    <comment ref="T13" authorId="0" shapeId="0" xr:uid="{00000000-0006-0000-0100-000043000000}">
      <text>
        <r>
          <rPr>
            <sz val="12"/>
            <color theme="1"/>
            <rFont val="Calibri"/>
            <scheme val="minor"/>
          </rPr>
          <t>======
ID#AAABaRosbos
Jorge Enrique Jimenez Guacaneme    (2024-12-20 18:45:30)
OAP-Minambiente: Se identifica el valor por cada objetivo- sumatoria de los valores de cada una de las actividades que correspondan al objetivo.</t>
        </r>
      </text>
    </comment>
    <comment ref="Y13" authorId="0" shapeId="0" xr:uid="{00000000-0006-0000-0100-000053000000}">
      <text>
        <r>
          <rPr>
            <sz val="12"/>
            <color theme="1"/>
            <rFont val="Calibri"/>
            <scheme val="minor"/>
          </rPr>
          <t>======
ID#AAABaRosbno
Jorge Enrique Jimenez Guacaneme    (2024-12-20 18:45:30)
OAP-Minambiente: escribir el valor de acuerdo a los contratos ya suscritos para la ejecución del proyecto.</t>
        </r>
      </text>
    </comment>
    <comment ref="Z13" authorId="0" shapeId="0" xr:uid="{00000000-0006-0000-0100-00004C000000}">
      <text>
        <r>
          <rPr>
            <sz val="12"/>
            <color theme="1"/>
            <rFont val="Calibri"/>
            <scheme val="minor"/>
          </rPr>
          <t>======
ID#AAABaRosboM
Jorge Enrique Jimenez Guacaneme    (2024-12-20 18:45:30)
OAP-Minambiente: Escribir el valor realmente pagado por los anticipos, productos o servicios recibidos</t>
        </r>
      </text>
    </comment>
    <comment ref="B22" authorId="0" shapeId="0" xr:uid="{00000000-0006-0000-0100-000063000000}">
      <text>
        <r>
          <rPr>
            <sz val="12"/>
            <color theme="1"/>
            <rFont val="Calibri"/>
            <scheme val="minor"/>
          </rPr>
          <t>======
ID#AAABaRosbmo
OAP-MADS    (2024-12-20 18:45:30)
son los medios cuantificables que llevarán al cumplimiento del objetivo general. Surgen de pasar a positivo las causas del problema.</t>
        </r>
      </text>
    </comment>
    <comment ref="C22" authorId="0" shapeId="0" xr:uid="{00000000-0006-0000-0100-00002C000000}">
      <text>
        <r>
          <rPr>
            <sz val="12"/>
            <color theme="1"/>
            <rFont val="Calibri"/>
            <scheme val="minor"/>
          </rPr>
          <t>======
ID#AAABaRosbqc
Jorge Enrique Jimenez Guacaneme    (2024-12-20 18:45:30)
OAP-Minambiente: Ver bases del PND 4. Transformación productiva internacionalización y acción climática y 1. Ordenamiento del territorio alrededor del agua y justicia ambiental</t>
        </r>
      </text>
    </comment>
    <comment ref="D22" authorId="0" shapeId="0" xr:uid="{00000000-0006-0000-0100-000047000000}">
      <text>
        <r>
          <rPr>
            <sz val="12"/>
            <color theme="1"/>
            <rFont val="Calibri"/>
            <scheme val="minor"/>
          </rPr>
          <t>======
ID#AAABaRosbog
Jorge Enrique Jimenez Guacaneme    (2024-12-20 18:45:30)
OAP- Minambiente: enuncie programa estratégico temático o programa estratégico instrumental con el que se articula el producto.</t>
        </r>
      </text>
    </comment>
    <comment ref="E22" authorId="0" shapeId="0" xr:uid="{00000000-0006-0000-0100-00003A000000}">
      <text>
        <r>
          <rPr>
            <sz val="12"/>
            <color theme="1"/>
            <rFont val="Calibri"/>
            <scheme val="minor"/>
          </rPr>
          <t>======
ID#AAABaRosbpc
Jorge Enrique Jimenez Guacaneme    (2024-12-20 18:45:30)
OAP-Minambiente: Enuncie la Meta: Ver bases del PND</t>
        </r>
      </text>
    </comment>
    <comment ref="F22" authorId="0" shapeId="0" xr:uid="{00000000-0006-0000-0100-000066000000}">
      <text>
        <r>
          <rPr>
            <sz val="12"/>
            <color theme="1"/>
            <rFont val="Calibri"/>
            <scheme val="minor"/>
          </rPr>
          <t>======
ID#AAABaRosbmY
Jorge Enrique Jimenez Guacaneme    (2024-12-20 18:45:30)
OAP- Minambiente: Describir la actividad del PICIA del Instituto, que se encuentra articulado con el producto</t>
        </r>
      </text>
    </comment>
    <comment ref="G22" authorId="0" shapeId="0" xr:uid="{00000000-0006-0000-0100-000032000000}">
      <text>
        <r>
          <rPr>
            <sz val="12"/>
            <color theme="1"/>
            <rFont val="Calibri"/>
            <scheme val="minor"/>
          </rPr>
          <t>======
ID#AAABaRosbqE
OAP - Minambiente    (2024-12-20 18:45:30)
Identifique cual es el producto que le permite alcanzar el objetivo específico.</t>
        </r>
      </text>
    </comment>
    <comment ref="H22" authorId="0" shapeId="0" xr:uid="{00000000-0006-0000-0100-00005D000000}">
      <text>
        <r>
          <rPr>
            <sz val="12"/>
            <color theme="1"/>
            <rFont val="Calibri"/>
            <scheme val="minor"/>
          </rPr>
          <t>======
ID#AAABaRosbnA
OAP - Minambiente    (2024-12-20 18:45:30)
El indicador de producto se construye a partir del producto que le permite alcanzar el objetivo específico adicionando la condición deseada según opciones del PIIP ( Ejm: realizada(o), implementada(o), etc.).</t>
        </r>
      </text>
    </comment>
    <comment ref="I22" authorId="0" shapeId="0" xr:uid="{00000000-0006-0000-0100-00006B000000}">
      <text>
        <r>
          <rPr>
            <sz val="12"/>
            <color theme="1"/>
            <rFont val="Calibri"/>
            <scheme val="minor"/>
          </rPr>
          <t>======
ID#AAABaRosbmA
OAP - Minambiente    (2024-12-20 18:45:30)
Identifique el valor numérico de la meta del Indicador de producto que espera obtener en la vigencia.</t>
        </r>
      </text>
    </comment>
    <comment ref="J22" authorId="0" shapeId="0" xr:uid="{00000000-0006-0000-0100-000007000000}">
      <text>
        <r>
          <rPr>
            <sz val="12"/>
            <color theme="1"/>
            <rFont val="Calibri"/>
            <scheme val="minor"/>
          </rPr>
          <t>======
ID#AAABaRpCK4c
Jorge Enrique Jimenez Guacaneme    (2024-12-20 18:45:30)
OAP- Minambiente: Descripción del impacto que puede generar el producto en corto, mediano plazo.
Informe Primer semestre . Avance a la consecución de los resultados.
Informe final o segundo semestre. Resultados obtenidos de la ejecución del proyecto.</t>
        </r>
      </text>
    </comment>
    <comment ref="M22" authorId="0" shapeId="0" xr:uid="{00000000-0006-0000-0100-000022000000}">
      <text>
        <r>
          <rPr>
            <sz val="12"/>
            <color theme="1"/>
            <rFont val="Calibri"/>
            <scheme val="minor"/>
          </rPr>
          <t>======
ID#AAABaRosbrM
OAP Minambiente    (2024-12-20 18:45:30)
Qué tanto contribuye la actividad a la consecución del objetivo. La sumatoria debe ser 100% para el objetivo</t>
        </r>
      </text>
    </comment>
    <comment ref="N22" authorId="0" shapeId="0" xr:uid="{00000000-0006-0000-0100-000067000000}">
      <text>
        <r>
          <rPr>
            <sz val="12"/>
            <color theme="1"/>
            <rFont val="Calibri"/>
            <scheme val="minor"/>
          </rPr>
          <t>======
ID#AAABaRosbmU
Jorge Enrique Jimenez Guacaneme    (2024-12-20 18:45:30)
OAP-Minambiente. es la acción que contribuye a la transformación de insumos en productos. Debe ser coherente con</t>
        </r>
      </text>
    </comment>
    <comment ref="O22" authorId="0" shapeId="0" xr:uid="{00000000-0006-0000-0100-00000C000000}">
      <text>
        <r>
          <rPr>
            <sz val="12"/>
            <color theme="1"/>
            <rFont val="Calibri"/>
            <scheme val="minor"/>
          </rPr>
          <t>======
ID#AAABaRosbso
Dorian Alberto Muñoz Rodas    (2024-12-20 18:45:30)
DESCRIBA EL PORCENTAJE DE AVANCE ESTIMADO RELACIONADO CON LOS SUBPRODUCTOS A ENTREGAR EN ESTE TRIMESTRE. 
DEBE SER ACUMULADO HASTA LLEGAR AL 100%</t>
        </r>
      </text>
    </comment>
    <comment ref="P22" authorId="0" shapeId="0" xr:uid="{00000000-0006-0000-0100-00003F000000}">
      <text>
        <r>
          <rPr>
            <sz val="12"/>
            <color theme="1"/>
            <rFont val="Calibri"/>
            <scheme val="minor"/>
          </rPr>
          <t>======
ID#AAABaRosbpE
Dorian Alberto Muñoz Rodas    (2024-12-20 18:45:30)
DESCRIBA EL PORCENTA JE DE AVANCE ESTIMADO RELACIONADO CON LOS SUBPRODUCTOS A ENTREGAR EN ESTE TRIMESTRE. DEBE SER ACUMULADO HASTA LLEGAR AL 100%</t>
        </r>
      </text>
    </comment>
    <comment ref="Q22" authorId="0" shapeId="0" xr:uid="{00000000-0006-0000-0100-00005E000000}">
      <text>
        <r>
          <rPr>
            <sz val="12"/>
            <color theme="1"/>
            <rFont val="Calibri"/>
            <scheme val="minor"/>
          </rPr>
          <t>======
ID#AAABaRosbm8
Dorian Alberto Muñoz Rodas    (2024-12-20 18:45:30)
DESCRIBA EL PORCENTA JE DE AVANCE ESTIMADO RELACIONADO CON LOS SUBPRODUCTOS A ENTREGAR EN ESTE TRIMESTRE. DEBE SER ACUMULADO HASTA LLEGAR AL 100%</t>
        </r>
      </text>
    </comment>
    <comment ref="R22" authorId="0" shapeId="0" xr:uid="{00000000-0006-0000-0100-00005F000000}">
      <text>
        <r>
          <rPr>
            <sz val="12"/>
            <color theme="1"/>
            <rFont val="Calibri"/>
            <scheme val="minor"/>
          </rPr>
          <t>======
ID#AAABaRosbm4
Dorian Alberto Muñoz Rodas    (2024-12-20 18:45:30)
DESCRIBA EL PORCENTA JE DE AVANCE ESTIMADO RELACIONADO CON LOS SUBPRODUCTOS A ENTREGAR EN ESTE TRIMESTRE. DEBE SER ACUMULADO HASTA LLEGAR AL 100%</t>
        </r>
      </text>
    </comment>
    <comment ref="U22" authorId="0" shapeId="0" xr:uid="{00000000-0006-0000-0100-000059000000}">
      <text>
        <r>
          <rPr>
            <sz val="12"/>
            <color theme="1"/>
            <rFont val="Calibri"/>
            <scheme val="minor"/>
          </rPr>
          <t>======
ID#AAABaRosbnQ
OAP Minambiente    (2024-12-20 18:45:30)
Valor del presupuesto programado para la actividad en el trimestre (ACUMULADO)</t>
        </r>
      </text>
    </comment>
    <comment ref="AA22" authorId="0" shapeId="0" xr:uid="{00000000-0006-0000-0100-000058000000}">
      <text>
        <r>
          <rPr>
            <sz val="12"/>
            <color theme="1"/>
            <rFont val="Calibri"/>
            <scheme val="minor"/>
          </rPr>
          <t>======
ID#AAABaRosbnU
Jorge Enrique Jimenez Guacaneme    (2024-12-20 18:45:30)
OAP - Minambiente: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B22" authorId="0" shapeId="0" xr:uid="{00000000-0006-0000-0100-000040000000}">
      <text>
        <r>
          <rPr>
            <sz val="12"/>
            <color theme="1"/>
            <rFont val="Calibri"/>
            <scheme val="minor"/>
          </rPr>
          <t>======
ID#AAABaRosbpA
Dorian Alberto Muñoz Rodas    (2024-12-20 18:45:30)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C22" authorId="0" shapeId="0" xr:uid="{00000000-0006-0000-0100-00004F000000}">
      <text>
        <r>
          <rPr>
            <sz val="12"/>
            <color theme="1"/>
            <rFont val="Calibri"/>
            <scheme val="minor"/>
          </rPr>
          <t>======
ID#AAABaRosbn4
Dorian Alberto Muñoz Rodas    (2024-12-20 18:45:30)
Porcentaje acumulado total de la contribución de cada actividad a la consecución del objetivo</t>
        </r>
      </text>
    </comment>
    <comment ref="AD22" authorId="0" shapeId="0" xr:uid="{00000000-0006-0000-0100-000013000000}">
      <text>
        <r>
          <rPr>
            <sz val="12"/>
            <color theme="1"/>
            <rFont val="Calibri"/>
            <scheme val="minor"/>
          </rPr>
          <t>======
ID#AAABaRosbsI
Dorian Alberto Muñoz Rodas    (2024-12-20 18:45:30)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E22" authorId="0" shapeId="0" xr:uid="{00000000-0006-0000-0100-000038000000}">
      <text>
        <r>
          <rPr>
            <sz val="12"/>
            <color theme="1"/>
            <rFont val="Calibri"/>
            <scheme val="minor"/>
          </rPr>
          <t>======
ID#AAABaRosbpk
Dorian Alberto Muñoz Rodas    (2024-12-20 18:45:30)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S23" authorId="0" shapeId="0" xr:uid="{00000000-0006-0000-0100-000080000000}">
      <text>
        <r>
          <rPr>
            <sz val="12"/>
            <color theme="1"/>
            <rFont val="Calibri"/>
            <scheme val="minor"/>
          </rPr>
          <t>======
ID#AAABaRnfDCk
Jorge Enrique Jimenez Guacaneme    (2024-12-20 18:45:30)
OAP-Minambiente: Se identifica el valor por cada una de las actividades.</t>
        </r>
      </text>
    </comment>
    <comment ref="T23" authorId="0" shapeId="0" xr:uid="{00000000-0006-0000-0100-000019000000}">
      <text>
        <r>
          <rPr>
            <sz val="12"/>
            <color theme="1"/>
            <rFont val="Calibri"/>
            <scheme val="minor"/>
          </rPr>
          <t>======
ID#AAABaRosbrw
Jorge Enrique Jimenez Guacaneme    (2024-12-20 18:45:30)
OAP-Minambiente: Se identifica el valor por cada objetivo- sumatoria de los valores de cada una de las actividades que correspondan al objetivo.</t>
        </r>
      </text>
    </comment>
    <comment ref="Y23" authorId="0" shapeId="0" xr:uid="{00000000-0006-0000-0100-000018000000}">
      <text>
        <r>
          <rPr>
            <sz val="12"/>
            <color theme="1"/>
            <rFont val="Calibri"/>
            <scheme val="minor"/>
          </rPr>
          <t>======
ID#AAABaRosbr0
Jorge Enrique Jimenez Guacaneme    (2024-12-20 18:45:30)
OAP-Minambiente: escribir el valor de acuerdo a los contratos ya suscritos para la ejecución del proyecto.</t>
        </r>
      </text>
    </comment>
    <comment ref="Z23" authorId="0" shapeId="0" xr:uid="{00000000-0006-0000-0100-00002A000000}">
      <text>
        <r>
          <rPr>
            <sz val="12"/>
            <color theme="1"/>
            <rFont val="Calibri"/>
            <scheme val="minor"/>
          </rPr>
          <t>======
ID#AAABaRosbqo
Jorge Enrique Jimenez Guacaneme    (2024-12-20 18:45:30)
OAP-Minambiente: Escribir el valor realmente pagado por los anticipos, productos o servicios recibidos</t>
        </r>
      </text>
    </comment>
    <comment ref="J28" authorId="0" shapeId="0" xr:uid="{00000000-0006-0000-0100-00001F000000}">
      <text>
        <r>
          <rPr>
            <sz val="12"/>
            <color theme="1"/>
            <rFont val="Calibri"/>
            <scheme val="minor"/>
          </rPr>
          <t>======
ID#AAABaRosbrY
tc={BB014A29-464A-4B9B-9A50-A01D7330D416}    (2024-12-20 18:45:30)
[Comentario encadenado]
Su versión de Excel le permite leer este comentario encadenado; sin embargo, las ediciones que se apliquen se quitarán si el archivo se abre en una versión más reciente de Excel. Más información: https://go.microsoft.com/fwlink/?linkid=870924
Comentario:
    Actividad en $0. Nueva actividad</t>
        </r>
      </text>
    </comment>
    <comment ref="B33" authorId="0" shapeId="0" xr:uid="{00000000-0006-0000-0100-000078000000}">
      <text>
        <r>
          <rPr>
            <sz val="12"/>
            <color theme="1"/>
            <rFont val="Calibri"/>
            <scheme val="minor"/>
          </rPr>
          <t>======
ID#AAABaRosblE
OAP-Minambiente    (2024-12-20 18:45:30)
son los medios cuantificables que llevarán al cumplimiento del objetivo general. Surgen de pasar a positivo las causas del problema.</t>
        </r>
      </text>
    </comment>
    <comment ref="C33" authorId="0" shapeId="0" xr:uid="{00000000-0006-0000-0100-000023000000}">
      <text>
        <r>
          <rPr>
            <sz val="12"/>
            <color theme="1"/>
            <rFont val="Calibri"/>
            <scheme val="minor"/>
          </rPr>
          <t>======
ID#AAABaRosbrE
Jorge Enrique Jimenez Guacaneme    (2024-12-20 18:45:30)
OAP-Minambiente: Ver bases del PND 4. Transformación productiva internacionalización y acción climática y 1. Ordenamiento del territorio alrededor del agua y justicia ambiental</t>
        </r>
      </text>
    </comment>
    <comment ref="D33" authorId="0" shapeId="0" xr:uid="{00000000-0006-0000-0100-00007D000000}">
      <text>
        <r>
          <rPr>
            <sz val="12"/>
            <color theme="1"/>
            <rFont val="Calibri"/>
            <scheme val="minor"/>
          </rPr>
          <t>======
ID#AAABaRosbko
Jorge Enrique Jimenez Guacaneme    (2024-12-20 18:45:30)
OAP- Minambiente: enuncie programa estratégico temático o programa estratégico instrumental con el que se articula el producto.</t>
        </r>
      </text>
    </comment>
    <comment ref="E33" authorId="0" shapeId="0" xr:uid="{00000000-0006-0000-0100-00000A000000}">
      <text>
        <r>
          <rPr>
            <sz val="12"/>
            <color theme="1"/>
            <rFont val="Calibri"/>
            <scheme val="minor"/>
          </rPr>
          <t>======
ID#AAABaRpCK4U
Jorge Enrique Jimenez Guacaneme    (2024-12-20 18:45:30)
OAP-Minambiente: Enuncie la Meta: Ver bases del PND</t>
        </r>
      </text>
    </comment>
    <comment ref="F33" authorId="0" shapeId="0" xr:uid="{00000000-0006-0000-0100-00006A000000}">
      <text>
        <r>
          <rPr>
            <sz val="12"/>
            <color theme="1"/>
            <rFont val="Calibri"/>
            <scheme val="minor"/>
          </rPr>
          <t>======
ID#AAABaRosbmI
Jorge Enrique Jimenez Guacaneme    (2024-12-20 18:45:30)
OAP- Minambiente: Describir la actividad del PICIA del Instituto, que se encuentra articulado con el producto</t>
        </r>
      </text>
    </comment>
    <comment ref="G33" authorId="0" shapeId="0" xr:uid="{00000000-0006-0000-0100-000011000000}">
      <text>
        <r>
          <rPr>
            <sz val="12"/>
            <color theme="1"/>
            <rFont val="Calibri"/>
            <scheme val="minor"/>
          </rPr>
          <t>======
ID#AAABaRosbsU
OAP - Minambiente    (2024-12-20 18:45:30)
Identifique cual es el producto que le permite alcanzar el objetivo específico.</t>
        </r>
      </text>
    </comment>
    <comment ref="H33" authorId="0" shapeId="0" xr:uid="{00000000-0006-0000-0100-000036000000}">
      <text>
        <r>
          <rPr>
            <sz val="12"/>
            <color theme="1"/>
            <rFont val="Calibri"/>
            <scheme val="minor"/>
          </rPr>
          <t>======
ID#AAABaRosbps
OAP - Minambiente    (2024-12-20 18:45:30)
El indicador de producto se construye a partir del producto que le permite alcanzar el objetivo específico adicionando la condición deseada según opciones del PIIP ( Ejm: realizada(o), implementada(o), etc.).</t>
        </r>
      </text>
    </comment>
    <comment ref="I33" authorId="0" shapeId="0" xr:uid="{00000000-0006-0000-0100-00002B000000}">
      <text>
        <r>
          <rPr>
            <sz val="12"/>
            <color theme="1"/>
            <rFont val="Calibri"/>
            <scheme val="minor"/>
          </rPr>
          <t>======
ID#AAABaRosbqk
OAP - Minambiente    (2024-12-20 18:45:30)
Identifique el valor numérico de la meta del Indicador de producto que espera obtener en la vigencia.</t>
        </r>
      </text>
    </comment>
    <comment ref="J33" authorId="0" shapeId="0" xr:uid="{00000000-0006-0000-0100-00002F000000}">
      <text>
        <r>
          <rPr>
            <sz val="12"/>
            <color theme="1"/>
            <rFont val="Calibri"/>
            <scheme val="minor"/>
          </rPr>
          <t>======
ID#AAABaRosbqM
Jorge Enrique Jimenez Guacaneme    (2024-12-20 18:45:30)
OAP- Minambiente: Descripción del impacto que puede generar el producto en corto, mediano plazo.
Informe Primer semestre . Avance a la consecución de los resultados.
Informe final o segundo semestre. Resultados obtenidos de la ejecución del proyecto.</t>
        </r>
      </text>
    </comment>
    <comment ref="M33" authorId="0" shapeId="0" xr:uid="{00000000-0006-0000-0100-000034000000}">
      <text>
        <r>
          <rPr>
            <sz val="12"/>
            <color theme="1"/>
            <rFont val="Calibri"/>
            <scheme val="minor"/>
          </rPr>
          <t>======
ID#AAABaRosbp4
OAP Minambiente    (2024-12-20 18:45:30)
Qué tanto contribuye la actividad a la consecución del objetivo. La sumatoria debe ser 100% para el objetivo</t>
        </r>
      </text>
    </comment>
    <comment ref="N33" authorId="0" shapeId="0" xr:uid="{00000000-0006-0000-0100-00004B000000}">
      <text>
        <r>
          <rPr>
            <sz val="12"/>
            <color theme="1"/>
            <rFont val="Calibri"/>
            <scheme val="minor"/>
          </rPr>
          <t>======
ID#AAABaRosboU
Jorge Enrique Jimenez Guacaneme    (2024-12-20 18:45:30)
OAP-Minambiente. es la acción que contribuye a la transformación de insumos en productos. Debe ser coherente con</t>
        </r>
      </text>
    </comment>
    <comment ref="O33" authorId="0" shapeId="0" xr:uid="{00000000-0006-0000-0100-000028000000}">
      <text>
        <r>
          <rPr>
            <sz val="12"/>
            <color theme="1"/>
            <rFont val="Calibri"/>
            <scheme val="minor"/>
          </rPr>
          <t>======
ID#AAABaRosbq0
Dorian Alberto Muñoz Rodas    (2024-12-20 18:45:30)
DESCRIBA EL PORCENTAJE DE AVANCE ESTIMADO RELACIONADO CON LOS SUBPRODUCTOS A ENTREGAR EN ESTE TRIMESTRE. 
DEBE SER ACUMULADO HASTA LLEGAR AL 100%</t>
        </r>
      </text>
    </comment>
    <comment ref="P33" authorId="0" shapeId="0" xr:uid="{00000000-0006-0000-0100-00005C000000}">
      <text>
        <r>
          <rPr>
            <sz val="12"/>
            <color theme="1"/>
            <rFont val="Calibri"/>
            <scheme val="minor"/>
          </rPr>
          <t>======
ID#AAABaRosbnE
Dorian Alberto Muñoz Rodas    (2024-12-20 18:45:30)
DESCRIBA EL PORCENTA JE DE AVANCE ESTIMADO RELACIONADO CON LOS SUBPRODUCTOS A ENTREGAR EN ESTE TRIMESTRE. DEBE SER ACUMULADO HASTA LLEGAR AL 100%</t>
        </r>
      </text>
    </comment>
    <comment ref="Q33" authorId="0" shapeId="0" xr:uid="{00000000-0006-0000-0100-000001000000}">
      <text>
        <r>
          <rPr>
            <sz val="12"/>
            <color theme="1"/>
            <rFont val="Calibri"/>
            <scheme val="minor"/>
          </rPr>
          <t>======
ID#AAABaRpCK44
Dorian Alberto Muñoz Rodas    (2024-12-20 18:45:30)
DESCRIBA EL PORCENTA JE DE AVANCE ESTIMADO RELACIONADO CON LOS SUBPRODUCTOS A ENTREGAR EN ESTE TRIMESTRE. DEBE SER ACUMULADO HASTA LLEGAR AL 100%</t>
        </r>
      </text>
    </comment>
    <comment ref="R33" authorId="0" shapeId="0" xr:uid="{00000000-0006-0000-0100-000076000000}">
      <text>
        <r>
          <rPr>
            <sz val="12"/>
            <color theme="1"/>
            <rFont val="Calibri"/>
            <scheme val="minor"/>
          </rPr>
          <t>======
ID#AAABaRosblM
Dorian Alberto Muñoz Rodas    (2024-12-20 18:45:30)
DESCRIBA EL PORCENTA JE DE AVANCE ESTIMADO RELACIONADO CON LOS SUBPRODUCTOS A ENTREGAR EN ESTE TRIMESTRE. DEBE SER ACUMULADO HASTA LLEGAR AL 100%</t>
        </r>
      </text>
    </comment>
    <comment ref="U33" authorId="0" shapeId="0" xr:uid="{00000000-0006-0000-0100-00003D000000}">
      <text>
        <r>
          <rPr>
            <sz val="12"/>
            <color theme="1"/>
            <rFont val="Calibri"/>
            <scheme val="minor"/>
          </rPr>
          <t>======
ID#AAABaRosbpQ
OAP Minambiente    (2024-12-20 18:45:30)
Valor del presupuesto programado para la actividad en el trimestre (ACUMULADO)</t>
        </r>
      </text>
    </comment>
    <comment ref="AA33" authorId="0" shapeId="0" xr:uid="{00000000-0006-0000-0100-000002000000}">
      <text>
        <r>
          <rPr>
            <sz val="12"/>
            <color theme="1"/>
            <rFont val="Calibri"/>
            <scheme val="minor"/>
          </rPr>
          <t>======
ID#AAABaRpCK40
Jorge Enrique Jimenez Guacaneme    (2024-12-20 18:45:30)
OAP - Minambiente: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B33" authorId="0" shapeId="0" xr:uid="{00000000-0006-0000-0100-000027000000}">
      <text>
        <r>
          <rPr>
            <sz val="12"/>
            <color theme="1"/>
            <rFont val="Calibri"/>
            <scheme val="minor"/>
          </rPr>
          <t>======
ID#AAABaRosbq4
Dorian Alberto Muñoz Rodas    (2024-12-20 18:45:30)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C33" authorId="0" shapeId="0" xr:uid="{00000000-0006-0000-0100-00003B000000}">
      <text>
        <r>
          <rPr>
            <sz val="12"/>
            <color theme="1"/>
            <rFont val="Calibri"/>
            <scheme val="minor"/>
          </rPr>
          <t>======
ID#AAABaRosbpY
Dorian Alberto Muñoz Rodas    (2024-12-20 18:45:30)
Porcentaje acumulado total de la contribución de cada actividad a la consecución del objetivo</t>
        </r>
      </text>
    </comment>
    <comment ref="AD33" authorId="0" shapeId="0" xr:uid="{00000000-0006-0000-0100-000016000000}">
      <text>
        <r>
          <rPr>
            <sz val="12"/>
            <color theme="1"/>
            <rFont val="Calibri"/>
            <scheme val="minor"/>
          </rPr>
          <t>======
ID#AAABaRosbr8
Dorian Alberto Muñoz Rodas    (2024-12-20 18:45:30)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E33" authorId="0" shapeId="0" xr:uid="{00000000-0006-0000-0100-00000E000000}">
      <text>
        <r>
          <rPr>
            <sz val="12"/>
            <color theme="1"/>
            <rFont val="Calibri"/>
            <scheme val="minor"/>
          </rPr>
          <t>======
ID#AAABaRosbsg
Dorian Alberto Muñoz Rodas    (2024-12-20 18:45:30)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S34" authorId="0" shapeId="0" xr:uid="{00000000-0006-0000-0100-000015000000}">
      <text>
        <r>
          <rPr>
            <sz val="12"/>
            <color theme="1"/>
            <rFont val="Calibri"/>
            <scheme val="minor"/>
          </rPr>
          <t>======
ID#AAABaRosbsE
Jorge Enrique Jimenez Guacaneme    (2024-12-20 18:45:30)
OAP-Minambiente: Se identifica el valor por cada una de las actividades.</t>
        </r>
      </text>
    </comment>
    <comment ref="T34" authorId="0" shapeId="0" xr:uid="{00000000-0006-0000-0100-000004000000}">
      <text>
        <r>
          <rPr>
            <sz val="12"/>
            <color theme="1"/>
            <rFont val="Calibri"/>
            <scheme val="minor"/>
          </rPr>
          <t>======
ID#AAABaRpCK4s
Jorge Enrique Jimenez Guacaneme    (2024-12-20 18:45:30)
OAP-Minambiente: Se identifica el valor por cada objetivo- sumatoria de los valores de cada una de las actividades que correspondan al objetivo.</t>
        </r>
      </text>
    </comment>
    <comment ref="Y34" authorId="0" shapeId="0" xr:uid="{00000000-0006-0000-0100-000021000000}">
      <text>
        <r>
          <rPr>
            <sz val="12"/>
            <color theme="1"/>
            <rFont val="Calibri"/>
            <scheme val="minor"/>
          </rPr>
          <t>======
ID#AAABaRosbrU
Jorge Enrique Jimenez Guacaneme    (2024-12-20 18:45:30)
OAP-Minambiente: escribir el valor de acuerdo a los contratos ya suscritos para la ejecución del proyecto.</t>
        </r>
      </text>
    </comment>
    <comment ref="Z34" authorId="0" shapeId="0" xr:uid="{00000000-0006-0000-0100-000033000000}">
      <text>
        <r>
          <rPr>
            <sz val="12"/>
            <color theme="1"/>
            <rFont val="Calibri"/>
            <scheme val="minor"/>
          </rPr>
          <t>======
ID#AAABaRosbqA
Jorge Enrique Jimenez Guacaneme    (2024-12-20 18:45:30)
OAP-Minambiente: Escribir el valor realmente pagado por los anticipos, productos o servicios recibidos</t>
        </r>
      </text>
    </comment>
    <comment ref="S35" authorId="0" shapeId="0" xr:uid="{00000000-0006-0000-0100-00008D000000}">
      <text>
        <r>
          <rPr>
            <sz val="12"/>
            <color theme="1"/>
            <rFont val="Calibri"/>
            <scheme val="minor"/>
          </rPr>
          <t>======
ID#AAABaRosblI
tc={A07BD027-2EBB-46F0-B57F-CE28E8507C92}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S36" authorId="0" shapeId="0" xr:uid="{00000000-0006-0000-0100-000085000000}">
      <text>
        <r>
          <rPr>
            <sz val="12"/>
            <color theme="1"/>
            <rFont val="Calibri"/>
            <scheme val="minor"/>
          </rPr>
          <t>======
ID#AAABaRosbk0
tc={F6B0AE46-A1F4-4B65-8B6E-E50637A750BF}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N37" authorId="0" shapeId="0" xr:uid="{00000000-0006-0000-0100-00008F000000}">
      <text>
        <r>
          <rPr>
            <sz val="12"/>
            <color theme="1"/>
            <rFont val="Calibri"/>
            <scheme val="minor"/>
          </rPr>
          <t>======
ID#AAABaRosboI
tc={74BB5FBE-31AE-48B5-9CB6-C0B40D5466E8}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S37" authorId="0" shapeId="0" xr:uid="{00000000-0006-0000-0100-000093000000}">
      <text>
        <r>
          <rPr>
            <sz val="12"/>
            <color theme="1"/>
            <rFont val="Calibri"/>
            <scheme val="minor"/>
          </rPr>
          <t>======
ID#AAABaRosbo0
tc={43DCE3A4-A575-4491-B2F2-BC420AF45630}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N38" authorId="0" shapeId="0" xr:uid="{00000000-0006-0000-0100-000086000000}">
      <text>
        <r>
          <rPr>
            <sz val="12"/>
            <color theme="1"/>
            <rFont val="Calibri"/>
            <scheme val="minor"/>
          </rPr>
          <t>======
ID#AAABaRpCK48
tc={5EA67A96-0B6D-48E2-B377-6F53FC3B0300}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S38" authorId="0" shapeId="0" xr:uid="{00000000-0006-0000-0100-00008C000000}">
      <text>
        <r>
          <rPr>
            <sz val="12"/>
            <color theme="1"/>
            <rFont val="Calibri"/>
            <scheme val="minor"/>
          </rPr>
          <t>======
ID#AAABaRosbmM
tc={18ED33D7-25B4-4C95-9CBF-96EAE0288ABF}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N39" authorId="0" shapeId="0" xr:uid="{00000000-0006-0000-0100-000092000000}">
      <text>
        <r>
          <rPr>
            <sz val="12"/>
            <color theme="1"/>
            <rFont val="Calibri"/>
            <scheme val="minor"/>
          </rPr>
          <t>======
ID#AAABaRosbmg
tc={5711FE94-9566-4B4C-987B-561AF70D790C}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S39" authorId="0" shapeId="0" xr:uid="{00000000-0006-0000-0100-00008B000000}">
      <text>
        <r>
          <rPr>
            <sz val="12"/>
            <color theme="1"/>
            <rFont val="Calibri"/>
            <scheme val="minor"/>
          </rPr>
          <t>======
ID#AAABaRosbqs
tc={F5CF712C-2323-4BD9-BEDD-111A0FA3CAAD}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N40" authorId="0" shapeId="0" xr:uid="{00000000-0006-0000-0100-000087000000}">
      <text>
        <r>
          <rPr>
            <sz val="12"/>
            <color theme="1"/>
            <rFont val="Calibri"/>
            <scheme val="minor"/>
          </rPr>
          <t>======
ID#AAABaRosbpM
tc={34801703-C2A9-4A1C-9CDB-CBE7E7C60F10}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S40" authorId="0" shapeId="0" xr:uid="{00000000-0006-0000-0100-00008A000000}">
      <text>
        <r>
          <rPr>
            <sz val="12"/>
            <color theme="1"/>
            <rFont val="Calibri"/>
            <scheme val="minor"/>
          </rPr>
          <t>======
ID#AAABaRosbqg
tc={7A7EFDD6-5CE4-4B27-AE7A-E815821C068E}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B43" authorId="0" shapeId="0" xr:uid="{00000000-0006-0000-0100-00002E000000}">
      <text>
        <r>
          <rPr>
            <sz val="12"/>
            <color theme="1"/>
            <rFont val="Calibri"/>
            <scheme val="minor"/>
          </rPr>
          <t>======
ID#AAABaRosbqU
Jorge Enrique Jimenez Guacaneme    (2024-12-20 18:45:30)
OAP-Minambiente: El nombre debe coincidir con el titulo del proyecto registrado en el PIIP.</t>
        </r>
      </text>
    </comment>
    <comment ref="C43" authorId="0" shapeId="0" xr:uid="{00000000-0006-0000-0100-000091000000}">
      <text>
        <r>
          <rPr>
            <sz val="12"/>
            <color theme="1"/>
            <rFont val="Calibri"/>
            <scheme val="minor"/>
          </rPr>
          <t>======
ID#AAABaRosbp8
tc={F07556D9-5413-4DE8-9C07-86C256A114FE}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del BPIN de FORTALECIMIENTO</t>
        </r>
      </text>
    </comment>
    <comment ref="B44" authorId="0" shapeId="0" xr:uid="{00000000-0006-0000-0100-00006C000000}">
      <text>
        <r>
          <rPr>
            <sz val="12"/>
            <color theme="1"/>
            <rFont val="Calibri"/>
            <scheme val="minor"/>
          </rPr>
          <t>======
ID#AAABaRosbl4
OAP - Minambiente    (2024-12-20 18:45:30)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t>
        </r>
      </text>
    </comment>
    <comment ref="B45" authorId="0" shapeId="0" xr:uid="{00000000-0006-0000-0100-00007E000000}">
      <text>
        <r>
          <rPr>
            <sz val="12"/>
            <color theme="1"/>
            <rFont val="Calibri"/>
            <scheme val="minor"/>
          </rPr>
          <t>======
ID#AAABaRosbks
OAP-MADS    (2024-12-20 18:45:30)
son los medios cuantificables que llevarán al cumplimiento del objetivo general. Surgen de pasar a positivo las causas del problema.</t>
        </r>
      </text>
    </comment>
    <comment ref="C45" authorId="0" shapeId="0" xr:uid="{00000000-0006-0000-0100-000082000000}">
      <text>
        <r>
          <rPr>
            <sz val="12"/>
            <color theme="1"/>
            <rFont val="Calibri"/>
            <scheme val="minor"/>
          </rPr>
          <t>======
ID#AAABaRnfDCc
Jorge Enrique Jimenez Guacaneme    (2024-12-20 18:45:30)
OAP-Minambiente: Ver bases del PND 4. Transformación productiva internacionalización y acción climática y 1. Ordenamiento del territorio alrededor del agua y justicia ambiental</t>
        </r>
      </text>
    </comment>
    <comment ref="D45" authorId="0" shapeId="0" xr:uid="{00000000-0006-0000-0100-000035000000}">
      <text>
        <r>
          <rPr>
            <sz val="12"/>
            <color theme="1"/>
            <rFont val="Calibri"/>
            <scheme val="minor"/>
          </rPr>
          <t>======
ID#AAABaRosbpw
Jorge Enrique Jimenez Guacaneme    (2024-12-20 18:45:30)
OAP- Minambiente: enuncie programa estratégico temático o programa estratégico instrumental con el que se articula el producto.</t>
        </r>
      </text>
    </comment>
    <comment ref="E45" authorId="0" shapeId="0" xr:uid="{00000000-0006-0000-0100-00007C000000}">
      <text>
        <r>
          <rPr>
            <sz val="12"/>
            <color theme="1"/>
            <rFont val="Calibri"/>
            <scheme val="minor"/>
          </rPr>
          <t>======
ID#AAABaRosbkw
Jorge Enrique Jimenez Guacaneme    (2024-12-20 18:45:30)
OAP-Minambiente: Enuncie la Meta: Ver bases del PND</t>
        </r>
      </text>
    </comment>
    <comment ref="F45" authorId="0" shapeId="0" xr:uid="{00000000-0006-0000-0100-000006000000}">
      <text>
        <r>
          <rPr>
            <sz val="12"/>
            <color theme="1"/>
            <rFont val="Calibri"/>
            <scheme val="minor"/>
          </rPr>
          <t>======
ID#AAABaRpCK4g
Jorge Enrique Jimenez Guacaneme    (2024-12-20 18:45:30)
OAP- Minambiente: Describir la actividad del PICIA del Instituto, que se encuentra articulado con el producto</t>
        </r>
      </text>
    </comment>
    <comment ref="G45" authorId="0" shapeId="0" xr:uid="{00000000-0006-0000-0100-000005000000}">
      <text>
        <r>
          <rPr>
            <sz val="12"/>
            <color theme="1"/>
            <rFont val="Calibri"/>
            <scheme val="minor"/>
          </rPr>
          <t>======
ID#AAABaRpCK4k
OAP - Minambiente    (2024-12-20 18:45:30)
Identifique cual es el producto que le permite alcanzar el objetivo específico.</t>
        </r>
      </text>
    </comment>
    <comment ref="H45" authorId="0" shapeId="0" xr:uid="{00000000-0006-0000-0100-000070000000}">
      <text>
        <r>
          <rPr>
            <sz val="12"/>
            <color theme="1"/>
            <rFont val="Calibri"/>
            <scheme val="minor"/>
          </rPr>
          <t>======
ID#AAABaRosblo
OAP - Minambiente    (2024-12-20 18:45:30)
El indicador de producto se construye a partir del producto que le permite alcanzar el objetivo específico adicionando la condición deseada según opciones del PIIP ( Ejm: realizada(o), implementada(o), etc.).</t>
        </r>
      </text>
    </comment>
    <comment ref="I45" authorId="0" shapeId="0" xr:uid="{00000000-0006-0000-0100-000069000000}">
      <text>
        <r>
          <rPr>
            <sz val="12"/>
            <color theme="1"/>
            <rFont val="Calibri"/>
            <scheme val="minor"/>
          </rPr>
          <t>======
ID#AAABaRosbmE
OAP - Minambiente    (2024-12-20 18:45:30)
Identifique el valor numérico de la meta del Indicador de producto que espera obtener en la vigencia.</t>
        </r>
      </text>
    </comment>
    <comment ref="J45" authorId="0" shapeId="0" xr:uid="{00000000-0006-0000-0100-000017000000}">
      <text>
        <r>
          <rPr>
            <sz val="12"/>
            <color theme="1"/>
            <rFont val="Calibri"/>
            <scheme val="minor"/>
          </rPr>
          <t>======
ID#AAABaRosbr4
Jorge Enrique Jimenez Guacaneme    (2024-12-20 18:45:30)
OAP- Minambiente: Descripción del impacto que puede generar el producto en corto, mediano plazo.
Informe Primer semestre . Avance a la consecución de los resultados.
Informe final o segundo semestre. Resultados obtenidos de la ejecución del proyecto.</t>
        </r>
      </text>
    </comment>
    <comment ref="M45" authorId="0" shapeId="0" xr:uid="{00000000-0006-0000-0100-000075000000}">
      <text>
        <r>
          <rPr>
            <sz val="12"/>
            <color theme="1"/>
            <rFont val="Calibri"/>
            <scheme val="minor"/>
          </rPr>
          <t>======
ID#AAABaRosblU
OAP Minambiente    (2024-12-20 18:45:30)
Qué tanto contribuye la actividad a la consecución del objetivo. La sumatoria debe ser 100% para el objetivo</t>
        </r>
      </text>
    </comment>
    <comment ref="N45" authorId="0" shapeId="0" xr:uid="{00000000-0006-0000-0100-000052000000}">
      <text>
        <r>
          <rPr>
            <sz val="12"/>
            <color theme="1"/>
            <rFont val="Calibri"/>
            <scheme val="minor"/>
          </rPr>
          <t>======
ID#AAABaRosbns
Jorge Enrique Jimenez Guacaneme    (2024-12-20 18:45:30)
OAP-Minambiente. es la acción que contribuye a la transformación de insumos en productos. Debe ser coherente con</t>
        </r>
      </text>
    </comment>
    <comment ref="O45" authorId="0" shapeId="0" xr:uid="{00000000-0006-0000-0100-00001A000000}">
      <text>
        <r>
          <rPr>
            <sz val="12"/>
            <color theme="1"/>
            <rFont val="Calibri"/>
            <scheme val="minor"/>
          </rPr>
          <t>======
ID#AAABaRosbrs
Dorian Alberto Muñoz Rodas    (2024-12-20 18:45:30)
DESCRIBA EL PORCENTAJE DE AVANCE ESTIMADO RELACIONADO CON LOS SUBPRODUCTOS A ENTREGAR EN ESTE TRIMESTRE. 
DEBE SER ACUMULADO HASTA LLEGAR AL 100%</t>
        </r>
      </text>
    </comment>
    <comment ref="P45" authorId="0" shapeId="0" xr:uid="{00000000-0006-0000-0100-00001B000000}">
      <text>
        <r>
          <rPr>
            <sz val="12"/>
            <color theme="1"/>
            <rFont val="Calibri"/>
            <scheme val="minor"/>
          </rPr>
          <t>======
ID#AAABaRosbrk
Dorian Alberto Muñoz Rodas    (2024-12-20 18:45:30)
DESCRIBA EL PORCENTA JE DE AVANCE ESTIMADO RELACIONADO CON LOS SUBPRODUCTOS A ENTREGAR EN ESTE TRIMESTRE. DEBE SER ACUMULADO HASTA LLEGAR AL 100%</t>
        </r>
      </text>
    </comment>
    <comment ref="Q45" authorId="0" shapeId="0" xr:uid="{00000000-0006-0000-0100-00004D000000}">
      <text>
        <r>
          <rPr>
            <sz val="12"/>
            <color theme="1"/>
            <rFont val="Calibri"/>
            <scheme val="minor"/>
          </rPr>
          <t>======
ID#AAABaRosboA
Dorian Alberto Muñoz Rodas    (2024-12-20 18:45:30)
DESCRIBA EL PORCENTA JE DE AVANCE ESTIMADO RELACIONADO CON LOS SUBPRODUCTOS A ENTREGAR EN ESTE TRIMESTRE. DEBE SER ACUMULADO HASTA LLEGAR AL 100%</t>
        </r>
      </text>
    </comment>
    <comment ref="R45" authorId="0" shapeId="0" xr:uid="{00000000-0006-0000-0100-00006E000000}">
      <text>
        <r>
          <rPr>
            <sz val="12"/>
            <color theme="1"/>
            <rFont val="Calibri"/>
            <scheme val="minor"/>
          </rPr>
          <t>======
ID#AAABaRosblw
Dorian Alberto Muñoz Rodas    (2024-12-20 18:45:30)
DESCRIBA EL PORCENTA JE DE AVANCE ESTIMADO RELACIONADO CON LOS SUBPRODUCTOS A ENTREGAR EN ESTE TRIMESTRE. DEBE SER ACUMULADO HASTA LLEGAR AL 100%</t>
        </r>
      </text>
    </comment>
    <comment ref="U45" authorId="0" shapeId="0" xr:uid="{00000000-0006-0000-0100-000044000000}">
      <text>
        <r>
          <rPr>
            <sz val="12"/>
            <color theme="1"/>
            <rFont val="Calibri"/>
            <scheme val="minor"/>
          </rPr>
          <t>======
ID#AAABaRosbow
OAP Minambiente    (2024-12-20 18:45:30)
Valor del presupuesto programado para la actividad en el trimestre (ACUMULADO)</t>
        </r>
      </text>
    </comment>
    <comment ref="AA45" authorId="0" shapeId="0" xr:uid="{00000000-0006-0000-0100-000068000000}">
      <text>
        <r>
          <rPr>
            <sz val="12"/>
            <color theme="1"/>
            <rFont val="Calibri"/>
            <scheme val="minor"/>
          </rPr>
          <t>======
ID#AAABaRosbmQ
Jorge Enrique Jimenez Guacaneme    (2024-12-20 18:45:30)
OAP - Minambiente: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B45" authorId="0" shapeId="0" xr:uid="{00000000-0006-0000-0100-00007B000000}">
      <text>
        <r>
          <rPr>
            <sz val="12"/>
            <color theme="1"/>
            <rFont val="Calibri"/>
            <scheme val="minor"/>
          </rPr>
          <t>======
ID#AAABaRosbk4
Dorian Alberto Muñoz Rodas    (2024-12-20 18:45:30)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C45" authorId="0" shapeId="0" xr:uid="{00000000-0006-0000-0100-000025000000}">
      <text>
        <r>
          <rPr>
            <sz val="12"/>
            <color theme="1"/>
            <rFont val="Calibri"/>
            <scheme val="minor"/>
          </rPr>
          <t>======
ID#AAABaRosbrA
Dorian Alberto Muñoz Rodas    (2024-12-20 18:45:30)
Porcentaje acumulado total de la contribución de cada actividad a la consecución del objetivo</t>
        </r>
      </text>
    </comment>
    <comment ref="AD45" authorId="0" shapeId="0" xr:uid="{00000000-0006-0000-0100-000026000000}">
      <text>
        <r>
          <rPr>
            <sz val="12"/>
            <color theme="1"/>
            <rFont val="Calibri"/>
            <scheme val="minor"/>
          </rPr>
          <t>======
ID#AAABaRosbq8
Dorian Alberto Muñoz Rodas    (2024-12-20 18:45:30)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E45" authorId="0" shapeId="0" xr:uid="{00000000-0006-0000-0100-00000F000000}">
      <text>
        <r>
          <rPr>
            <sz val="12"/>
            <color theme="1"/>
            <rFont val="Calibri"/>
            <scheme val="minor"/>
          </rPr>
          <t>======
ID#AAABaRosbsc
Dorian Alberto Muñoz Rodas    (2024-12-20 18:45:30)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S46" authorId="0" shapeId="0" xr:uid="{00000000-0006-0000-0100-000050000000}">
      <text>
        <r>
          <rPr>
            <sz val="12"/>
            <color theme="1"/>
            <rFont val="Calibri"/>
            <scheme val="minor"/>
          </rPr>
          <t>======
ID#AAABaRosbn0
Jorge Enrique Jimenez Guacaneme    (2024-12-20 18:45:30)
OAP-Minambiente: Se identifica el valor por cada una de las actividades.</t>
        </r>
      </text>
    </comment>
    <comment ref="T46" authorId="0" shapeId="0" xr:uid="{00000000-0006-0000-0100-00004A000000}">
      <text>
        <r>
          <rPr>
            <sz val="12"/>
            <color theme="1"/>
            <rFont val="Calibri"/>
            <scheme val="minor"/>
          </rPr>
          <t>======
ID#AAABaRosboQ
Jorge Enrique Jimenez Guacaneme    (2024-12-20 18:45:30)
OAP-Minambiente: Se identifica el valor por cada objetivo- sumatoria de los valores de cada una de las actividades que correspondan al objetivo.</t>
        </r>
      </text>
    </comment>
    <comment ref="Y46" authorId="0" shapeId="0" xr:uid="{00000000-0006-0000-0100-00000B000000}">
      <text>
        <r>
          <rPr>
            <sz val="12"/>
            <color theme="1"/>
            <rFont val="Calibri"/>
            <scheme val="minor"/>
          </rPr>
          <t>======
ID#AAABaRosbss
Jorge Enrique Jimenez Guacaneme    (2024-12-20 18:45:30)
OAP-Minambiente: escribir el valor de acuerdo a los contratos ya suscritos para la ejecución del proyecto.</t>
        </r>
      </text>
    </comment>
    <comment ref="Z46" authorId="0" shapeId="0" xr:uid="{00000000-0006-0000-0100-000014000000}">
      <text>
        <r>
          <rPr>
            <sz val="12"/>
            <color theme="1"/>
            <rFont val="Calibri"/>
            <scheme val="minor"/>
          </rPr>
          <t>======
ID#AAABaRosbsA
Jorge Enrique Jimenez Guacaneme    (2024-12-20 18:45:30)
OAP-Minambiente: Escribir el valor realmente pagado por los anticipos, productos o servicios recibidos</t>
        </r>
      </text>
    </comment>
    <comment ref="AE51" authorId="0" shapeId="0" xr:uid="{00000000-0006-0000-0100-00006D000000}">
      <text>
        <r>
          <rPr>
            <sz val="12"/>
            <color theme="1"/>
            <rFont val="Calibri"/>
            <scheme val="minor"/>
          </rPr>
          <t>======
ID#AAABaRosbl0
Dorian Alberto Muñoz Rodas    (2024-12-20 18:45:30)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52" authorId="0" shapeId="0" xr:uid="{00000000-0006-0000-0100-000029000000}">
      <text>
        <r>
          <rPr>
            <sz val="12"/>
            <color theme="1"/>
            <rFont val="Calibri"/>
            <scheme val="minor"/>
          </rPr>
          <t>======
ID#AAABaRosbqw
OAP-MADS    (2024-12-20 18:45:30)
son los medios cuantificables que llevarán al cumplimiento del objetivo general. Surgen de pasar a positivo las causas del problema.</t>
        </r>
      </text>
    </comment>
    <comment ref="C52" authorId="0" shapeId="0" xr:uid="{00000000-0006-0000-0100-000057000000}">
      <text>
        <r>
          <rPr>
            <sz val="12"/>
            <color theme="1"/>
            <rFont val="Calibri"/>
            <scheme val="minor"/>
          </rPr>
          <t>======
ID#AAABaRosbnY
Jorge Enrique Jimenez Guacaneme    (2024-12-20 18:45:30)
OAP-Minambiente: Ver bases del PND 4. Transformación productiva internacionalización y acción climática y 1. Ordenamiento del territorio alrededor del agua y justicia ambiental</t>
        </r>
      </text>
    </comment>
    <comment ref="D52" authorId="0" shapeId="0" xr:uid="{00000000-0006-0000-0100-000031000000}">
      <text>
        <r>
          <rPr>
            <sz val="12"/>
            <color theme="1"/>
            <rFont val="Calibri"/>
            <scheme val="minor"/>
          </rPr>
          <t>======
ID#AAABaRosbqI
Jorge Enrique Jimenez Guacaneme    (2024-12-20 18:45:30)
OAP- Minambiente: enuncie programa estratégico temático o programa estratégico instrumental con el que se articula el producto.</t>
        </r>
      </text>
    </comment>
    <comment ref="E52" authorId="0" shapeId="0" xr:uid="{00000000-0006-0000-0100-000071000000}">
      <text>
        <r>
          <rPr>
            <sz val="12"/>
            <color theme="1"/>
            <rFont val="Calibri"/>
            <scheme val="minor"/>
          </rPr>
          <t>======
ID#AAABaRosblk
Jorge Enrique Jimenez Guacaneme    (2024-12-20 18:45:30)
OAP-Minambiente: Enuncie la Meta: Ver bases del PND</t>
        </r>
      </text>
    </comment>
    <comment ref="F52" authorId="0" shapeId="0" xr:uid="{00000000-0006-0000-0100-000064000000}">
      <text>
        <r>
          <rPr>
            <sz val="12"/>
            <color theme="1"/>
            <rFont val="Calibri"/>
            <scheme val="minor"/>
          </rPr>
          <t>======
ID#AAABaRosbmk
Jorge Enrique Jimenez Guacaneme    (2024-12-20 18:45:30)
OAP- Minambiente: Describir la actividad del PICIA del Instituto, que se encuentra articulado con el producto</t>
        </r>
      </text>
    </comment>
    <comment ref="G52" authorId="0" shapeId="0" xr:uid="{00000000-0006-0000-0100-00003E000000}">
      <text>
        <r>
          <rPr>
            <sz val="12"/>
            <color theme="1"/>
            <rFont val="Calibri"/>
            <scheme val="minor"/>
          </rPr>
          <t>======
ID#AAABaRosbpI
OAP - Minambiente    (2024-12-20 18:45:30)
Identifique cual es el producto que le permite alcanzar el objetivo específico.</t>
        </r>
      </text>
    </comment>
    <comment ref="H52" authorId="0" shapeId="0" xr:uid="{00000000-0006-0000-0100-00005A000000}">
      <text>
        <r>
          <rPr>
            <sz val="12"/>
            <color theme="1"/>
            <rFont val="Calibri"/>
            <scheme val="minor"/>
          </rPr>
          <t>======
ID#AAABaRosbnI
OAP - Minambiente    (2024-12-20 18:45:30)
El indicador de producto se construye a partir del producto que le permite alcanzar el objetivo específico adicionando la condición deseada según opciones del PIIP ( Ejm: realizada(o), implementada(o), etc.).</t>
        </r>
      </text>
    </comment>
    <comment ref="I52" authorId="0" shapeId="0" xr:uid="{00000000-0006-0000-0100-000010000000}">
      <text>
        <r>
          <rPr>
            <sz val="12"/>
            <color theme="1"/>
            <rFont val="Calibri"/>
            <scheme val="minor"/>
          </rPr>
          <t>======
ID#AAABaRosbsY
OAP - Minambiente    (2024-12-20 18:45:30)
Identifique el valor numérico de la meta del Indicador de producto que espera obtener en la vigencia.</t>
        </r>
      </text>
    </comment>
    <comment ref="J52" authorId="0" shapeId="0" xr:uid="{00000000-0006-0000-0100-00003C000000}">
      <text>
        <r>
          <rPr>
            <sz val="12"/>
            <color theme="1"/>
            <rFont val="Calibri"/>
            <scheme val="minor"/>
          </rPr>
          <t>======
ID#AAABaRosbpU
Jorge Enrique Jimenez Guacaneme    (2024-12-20 18:45:30)
OAP- Minambiente: Descripción del impacto que puede generar el producto en corto, mediano plazo.
Informe Primer semestre . Avance a la consecución de los resultados.
Informe final o segundo semestre. Resultados obtenidos de la ejecución del proyecto.</t>
        </r>
      </text>
    </comment>
    <comment ref="M52" authorId="0" shapeId="0" xr:uid="{00000000-0006-0000-0100-000009000000}">
      <text>
        <r>
          <rPr>
            <sz val="12"/>
            <color theme="1"/>
            <rFont val="Calibri"/>
            <scheme val="minor"/>
          </rPr>
          <t>======
ID#AAABaRpCK4Q
OAP Minambiente    (2024-12-20 18:45:30)
Qué tanto contribuye la actividad a la consecución del objetivo. La sumatoria debe ser 100% para el objetivo</t>
        </r>
      </text>
    </comment>
    <comment ref="N52" authorId="0" shapeId="0" xr:uid="{00000000-0006-0000-0100-00001C000000}">
      <text>
        <r>
          <rPr>
            <sz val="12"/>
            <color theme="1"/>
            <rFont val="Calibri"/>
            <scheme val="minor"/>
          </rPr>
          <t>======
ID#AAABaRosbro
Jorge Enrique Jimenez Guacaneme    (2024-12-20 18:45:30)
OAP-Minambiente. es la acción que contribuye a la transformación de insumos en productos. Debe ser coherente con</t>
        </r>
      </text>
    </comment>
    <comment ref="O52" authorId="0" shapeId="0" xr:uid="{00000000-0006-0000-0100-000041000000}">
      <text>
        <r>
          <rPr>
            <sz val="12"/>
            <color theme="1"/>
            <rFont val="Calibri"/>
            <scheme val="minor"/>
          </rPr>
          <t>======
ID#AAABaRosbo8
Dorian Alberto Muñoz Rodas    (2024-12-20 18:45:30)
DESCRIBA EL PORCENTAJE DE AVANCE ESTIMADO RELACIONADO CON LOS SUBPRODUCTOS A ENTREGAR EN ESTE TRIMESTRE. 
DEBE SER ACUMULADO HASTA LLEGAR AL 100%</t>
        </r>
      </text>
    </comment>
    <comment ref="P52" authorId="0" shapeId="0" xr:uid="{00000000-0006-0000-0100-000030000000}">
      <text>
        <r>
          <rPr>
            <sz val="12"/>
            <color theme="1"/>
            <rFont val="Calibri"/>
            <scheme val="minor"/>
          </rPr>
          <t>======
ID#AAABaRosbqQ
Dorian Alberto Muñoz Rodas    (2024-12-20 18:45:30)
DESCRIBA EL PORCENTA JE DE AVANCE ESTIMADO RELACIONADO CON LOS SUBPRODUCTOS A ENTREGAR EN ESTE TRIMESTRE. DEBE SER ACUMULADO HASTA LLEGAR AL 100%</t>
        </r>
      </text>
    </comment>
    <comment ref="Q52" authorId="0" shapeId="0" xr:uid="{00000000-0006-0000-0100-000039000000}">
      <text>
        <r>
          <rPr>
            <sz val="12"/>
            <color theme="1"/>
            <rFont val="Calibri"/>
            <scheme val="minor"/>
          </rPr>
          <t>======
ID#AAABaRosbpg
Dorian Alberto Muñoz Rodas    (2024-12-20 18:45:30)
DESCRIBA EL PORCENTA JE DE AVANCE ESTIMADO RELACIONADO CON LOS SUBPRODUCTOS A ENTREGAR EN ESTE TRIMESTRE. DEBE SER ACUMULADO HASTA LLEGAR AL 100%</t>
        </r>
      </text>
    </comment>
    <comment ref="R52" authorId="0" shapeId="0" xr:uid="{00000000-0006-0000-0100-000020000000}">
      <text>
        <r>
          <rPr>
            <sz val="12"/>
            <color theme="1"/>
            <rFont val="Calibri"/>
            <scheme val="minor"/>
          </rPr>
          <t>======
ID#AAABaRosbrQ
Dorian Alberto Muñoz Rodas    (2024-12-20 18:45:30)
DESCRIBA EL PORCENTA JE DE AVANCE ESTIMADO RELACIONADO CON LOS SUBPRODUCTOS A ENTREGAR EN ESTE TRIMESTRE. DEBE SER ACUMULADO HASTA LLEGAR AL 100%</t>
        </r>
      </text>
    </comment>
    <comment ref="U52" authorId="0" shapeId="0" xr:uid="{00000000-0006-0000-0100-000072000000}">
      <text>
        <r>
          <rPr>
            <sz val="12"/>
            <color theme="1"/>
            <rFont val="Calibri"/>
            <scheme val="minor"/>
          </rPr>
          <t>======
ID#AAABaRosblc
OAP Minambiente    (2024-12-20 18:45:30)
Valor del presupuesto programado para la actividad en el trimestre (ACUMULADO)</t>
        </r>
      </text>
    </comment>
    <comment ref="AA52" authorId="0" shapeId="0" xr:uid="{00000000-0006-0000-0100-000045000000}">
      <text>
        <r>
          <rPr>
            <sz val="12"/>
            <color theme="1"/>
            <rFont val="Calibri"/>
            <scheme val="minor"/>
          </rPr>
          <t>======
ID#AAABaRosbok
Jorge Enrique Jimenez Guacaneme    (2024-12-20 18:45:30)
OAP - Minambiente: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B52" authorId="0" shapeId="0" xr:uid="{00000000-0006-0000-0100-000061000000}">
      <text>
        <r>
          <rPr>
            <sz val="12"/>
            <color theme="1"/>
            <rFont val="Calibri"/>
            <scheme val="minor"/>
          </rPr>
          <t>======
ID#AAABaRosbmw
Dorian Alberto Muñoz Rodas    (2024-12-20 18:45:30)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C52" authorId="0" shapeId="0" xr:uid="{00000000-0006-0000-0100-000062000000}">
      <text>
        <r>
          <rPr>
            <sz val="12"/>
            <color theme="1"/>
            <rFont val="Calibri"/>
            <scheme val="minor"/>
          </rPr>
          <t>======
ID#AAABaRosbms
Dorian Alberto Muñoz Rodas    (2024-12-20 18:45:30)
Porcentaje acumulado total de la contribución de cada actividad a la consecución del objetivo</t>
        </r>
      </text>
    </comment>
    <comment ref="AD52" authorId="0" shapeId="0" xr:uid="{00000000-0006-0000-0100-000051000000}">
      <text>
        <r>
          <rPr>
            <sz val="12"/>
            <color theme="1"/>
            <rFont val="Calibri"/>
            <scheme val="minor"/>
          </rPr>
          <t>======
ID#AAABaRosbnw
Dorian Alberto Muñoz Rodas    (2024-12-20 18:45:30)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S53" authorId="0" shapeId="0" xr:uid="{00000000-0006-0000-0100-000081000000}">
      <text>
        <r>
          <rPr>
            <sz val="12"/>
            <color theme="1"/>
            <rFont val="Calibri"/>
            <scheme val="minor"/>
          </rPr>
          <t>======
ID#AAABaRnfDCg
Jorge Enrique Jimenez Guacaneme    (2024-12-20 18:45:30)
OAP-Minambiente: Se identifica el valor por cada una de las actividades.</t>
        </r>
      </text>
    </comment>
    <comment ref="T53" authorId="0" shapeId="0" xr:uid="{00000000-0006-0000-0100-000079000000}">
      <text>
        <r>
          <rPr>
            <sz val="12"/>
            <color theme="1"/>
            <rFont val="Calibri"/>
            <scheme val="minor"/>
          </rPr>
          <t>======
ID#AAABaRosblA
Jorge Enrique Jimenez Guacaneme    (2024-12-20 18:45:30)
OAP-Minambiente: Se identifica el valor por cada objetivo- sumatoria de los valores de cada una de las actividades que correspondan al objetivo.</t>
        </r>
      </text>
    </comment>
    <comment ref="Y53" authorId="0" shapeId="0" xr:uid="{00000000-0006-0000-0100-000037000000}">
      <text>
        <r>
          <rPr>
            <sz val="12"/>
            <color theme="1"/>
            <rFont val="Calibri"/>
            <scheme val="minor"/>
          </rPr>
          <t>======
ID#AAABaRosbpo
Jorge Enrique Jimenez Guacaneme    (2024-12-20 18:45:30)
OAP-Minambiente: escribir el valor de acuerdo a los contratos ya suscritos para la ejecución del proyecto.</t>
        </r>
      </text>
    </comment>
    <comment ref="Z53" authorId="0" shapeId="0" xr:uid="{00000000-0006-0000-0100-000077000000}">
      <text>
        <r>
          <rPr>
            <sz val="12"/>
            <color theme="1"/>
            <rFont val="Calibri"/>
            <scheme val="minor"/>
          </rPr>
          <t>======
ID#AAABaRosblQ
Jorge Enrique Jimenez Guacaneme    (2024-12-20 18:45:30)
OAP-Minambiente: Escribir el valor realmente pagado por los anticipos, productos o servicios recibidos</t>
        </r>
      </text>
    </comment>
    <comment ref="B54" authorId="0" shapeId="0" xr:uid="{00000000-0006-0000-0100-000090000000}">
      <text>
        <r>
          <rPr>
            <sz val="12"/>
            <color theme="1"/>
            <rFont val="Calibri"/>
            <scheme val="minor"/>
          </rPr>
          <t>======
ID#AAABaRosbp0
tc={956CB89E-CD6F-48A9-B20A-8287F861FCC6}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#2, archivo: "01. BPIN Fortalecimiento Cadena de valor 2024 SINCHI  V10 24.04.2023"</t>
        </r>
      </text>
    </comment>
    <comment ref="N54" authorId="0" shapeId="0" xr:uid="{00000000-0006-0000-0100-00008E000000}">
      <text>
        <r>
          <rPr>
            <sz val="12"/>
            <color theme="1"/>
            <rFont val="Calibri"/>
            <scheme val="minor"/>
          </rPr>
          <t>======
ID#AAABaRosboE
tc={19C0DE6E-7D99-4FA9-A8D8-A0DFCDAB9010}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#2, archivo: "01. BPIN Fortalecimiento Cadena de valor 2024 SINCHI  V10 24.04.2023"</t>
        </r>
      </text>
    </comment>
    <comment ref="N55" authorId="0" shapeId="0" xr:uid="{00000000-0006-0000-0100-000088000000}">
      <text>
        <r>
          <rPr>
            <sz val="12"/>
            <color theme="1"/>
            <rFont val="Calibri"/>
            <scheme val="minor"/>
          </rPr>
          <t>======
ID#AAABaRosbsQ
tc={92757CFD-8DF6-42E0-BC3F-8CFE64140BB6}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#2, archivo: "01. BPIN Fortalecimiento Cadena de valor 2024 SINCHI  V10 24.04.2023"</t>
        </r>
      </text>
    </comment>
    <comment ref="N56" authorId="0" shapeId="0" xr:uid="{00000000-0006-0000-0100-000089000000}">
      <text>
        <r>
          <rPr>
            <sz val="12"/>
            <color theme="1"/>
            <rFont val="Calibri"/>
            <scheme val="minor"/>
          </rPr>
          <t>======
ID#AAABaRpCK4o
tc={5E980848-EB7D-44E3-824E-A1BA6632249F}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#2, archivo: "01. BPIN Fortalecimiento Cadena de valor 2024 SINCHI  V10 24.04.2023"</t>
        </r>
      </text>
    </comment>
  </commentList>
  <extLst>
    <ext xmlns:r="http://schemas.openxmlformats.org/officeDocument/2006/relationships" uri="GoogleSheetsCustomDataVersion2">
      <go:sheetsCustomData xmlns:go="http://customooxmlschemas.google.com/" r:id="rId1" roundtripDataSignature="AMtx7mhb2LKGQKaFJ2UtgpaY1e3aJ2T1U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700-000006000000}">
      <text>
        <r>
          <rPr>
            <sz val="12"/>
            <color theme="1"/>
            <rFont val="Calibri"/>
            <scheme val="minor"/>
          </rPr>
          <t>======
ID#AAABBC418cU
Jorge Enrique Jimenez Guacaneme    (2023-11-21 03:00:02)
OAP-MADS: Anote el nombre completo del Instituto de Investigación Ambiental</t>
        </r>
      </text>
    </comment>
    <comment ref="B7" authorId="0" shapeId="0" xr:uid="{00000000-0006-0000-0700-000032000000}">
      <text>
        <r>
          <rPr>
            <sz val="12"/>
            <color theme="1"/>
            <rFont val="Calibri"/>
            <scheme val="minor"/>
          </rPr>
          <t>======
ID#AAABBC418T4
Jorge Enrique Jimenez Guacaneme    (2023-11-21 03:00:02)
OAP-MADS: El nombre debe coincidir con el titulo del proyecto registrado en el SUIFP.</t>
        </r>
      </text>
    </comment>
    <comment ref="B8" authorId="0" shapeId="0" xr:uid="{00000000-0006-0000-0700-00003B000000}">
      <text>
        <r>
          <rPr>
            <sz val="12"/>
            <color theme="1"/>
            <rFont val="Calibri"/>
            <scheme val="minor"/>
          </rPr>
          <t>======
ID#AAABBC418S0
OAP - MADS    (2023-11-21 03:00:02)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t>
        </r>
      </text>
    </comment>
    <comment ref="AC9" authorId="0" shapeId="0" xr:uid="{00000000-0006-0000-0700-00007A000000}">
      <text>
        <r>
          <rPr>
            <sz val="12"/>
            <color theme="1"/>
            <rFont val="Calibri"/>
            <scheme val="minor"/>
          </rPr>
          <t>======
ID#AAABBClNX74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0" authorId="0" shapeId="0" xr:uid="{00000000-0006-0000-0700-000062000000}">
      <text>
        <r>
          <rPr>
            <sz val="12"/>
            <color theme="1"/>
            <rFont val="Calibri"/>
            <scheme val="minor"/>
          </rPr>
          <t>======
ID#AAABBC418KQ
OAP-MADS    (2023-11-21 03:00:02)
son los medios cuantificables que llevarán al cumplimiento del objetivo general. Surgen de pasar a positivo las causas del problema.</t>
        </r>
      </text>
    </comment>
    <comment ref="C10" authorId="0" shapeId="0" xr:uid="{00000000-0006-0000-0700-00007B000000}">
      <text>
        <r>
          <rPr>
            <sz val="12"/>
            <color theme="1"/>
            <rFont val="Calibri"/>
            <scheme val="minor"/>
          </rPr>
          <t>======
ID#AAABBClNX70
Jorge Enrique Jimenez Guacaneme    (2023-11-21 03:00:02)
OAP MADS: Ver bases del PND Capitulo crecimiento verde, estrategias nacionales y regionales.</t>
        </r>
      </text>
    </comment>
    <comment ref="D10" authorId="0" shapeId="0" xr:uid="{00000000-0006-0000-0700-000044000000}">
      <text>
        <r>
          <rPr>
            <sz val="12"/>
            <color theme="1"/>
            <rFont val="Calibri"/>
            <scheme val="minor"/>
          </rPr>
          <t>======
ID#AAABBC418RA
Jorge Enrique Jimenez Guacaneme    (2023-11-21 03:00:02)
OAP-MADS: enuncie programa estratégico temático o programa estratégico instrumental con el que se articula el producto.</t>
        </r>
      </text>
    </comment>
    <comment ref="E10" authorId="0" shapeId="0" xr:uid="{00000000-0006-0000-0700-000048000000}">
      <text>
        <r>
          <rPr>
            <sz val="12"/>
            <color theme="1"/>
            <rFont val="Calibri"/>
            <scheme val="minor"/>
          </rPr>
          <t>======
ID#AAABBC418P4
Jorge Enrique Jimenez Guacaneme    (2023-11-21 03:00:02)
OAP MADS: Enuncie la Meta:Ver bases del PND Capitulo crecimiento verde, estrategias nacionales y regionales</t>
        </r>
      </text>
    </comment>
    <comment ref="F10" authorId="0" shapeId="0" xr:uid="{00000000-0006-0000-0700-00007C000000}">
      <text>
        <r>
          <rPr>
            <sz val="12"/>
            <color theme="1"/>
            <rFont val="Calibri"/>
            <scheme val="minor"/>
          </rPr>
          <t>======
ID#AAABBClNX7c
Jorge Enrique Jimenez Guacaneme    (2023-11-21 03:00:02)
OAP- MADS: Describir la actividad del PICIA del Instituto, que se encuentra articulado con el producto</t>
        </r>
      </text>
    </comment>
    <comment ref="H10" authorId="0" shapeId="0" xr:uid="{00000000-0006-0000-0700-000014000000}">
      <text>
        <r>
          <rPr>
            <sz val="12"/>
            <color theme="1"/>
            <rFont val="Calibri"/>
            <scheme val="minor"/>
          </rPr>
          <t>======
ID#AAABBC418Zw
Jorge Enrique Jimenez Guacaneme    (2023-11-21 03:00:02)
OAP-MADS. es la acción que contribuye a la transformación de insumos en productos. Debe ser coherente con</t>
        </r>
      </text>
    </comment>
    <comment ref="I10" authorId="0" shapeId="0" xr:uid="{00000000-0006-0000-0700-000073000000}">
      <text>
        <r>
          <rPr>
            <sz val="12"/>
            <color theme="1"/>
            <rFont val="Calibri"/>
            <scheme val="minor"/>
          </rPr>
          <t>======
ID#AAABBClNX80
OAP - MADS    (2023-11-21 03:00:02)
Identifique el valor numérico de la meta del Indicador de producto que espera obtener en la vigencia.</t>
        </r>
      </text>
    </comment>
    <comment ref="J10" authorId="0" shapeId="0" xr:uid="{00000000-0006-0000-0700-00002C000000}">
      <text>
        <r>
          <rPr>
            <sz val="12"/>
            <color theme="1"/>
            <rFont val="Calibri"/>
            <scheme val="minor"/>
          </rPr>
          <t>======
ID#AAABBC418V4
OAP - MADS    (2023-11-21 03:00:02)
Identifique cual es el producto que le permite alcanzar el objetivo específico.</t>
        </r>
      </text>
    </comment>
    <comment ref="K10" authorId="0" shapeId="0" xr:uid="{00000000-0006-0000-0700-000089000000}">
      <text>
        <r>
          <rPr>
            <sz val="12"/>
            <color theme="1"/>
            <rFont val="Calibri"/>
            <scheme val="minor"/>
          </rPr>
          <t>======
ID#AAABBCkmoRw
OAP - MADS    (2023-11-21 03:00:02)
El indicador de producto se construye a partir del producto que le permite alcanzar el objetivo específico adicionando la condición deseada según opciones del SUIFP ( Ejm: realizada(o), implementada(o), etc.).</t>
        </r>
      </text>
    </comment>
    <comment ref="L10" authorId="0" shapeId="0" xr:uid="{00000000-0006-0000-0700-00002A000000}">
      <text>
        <r>
          <rPr>
            <sz val="12"/>
            <color theme="1"/>
            <rFont val="Calibri"/>
            <scheme val="minor"/>
          </rPr>
          <t>======
ID#AAABBC418WA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10" authorId="0" shapeId="0" xr:uid="{00000000-0006-0000-0700-000004000000}">
      <text>
        <r>
          <rPr>
            <sz val="12"/>
            <color theme="1"/>
            <rFont val="Calibri"/>
            <scheme val="minor"/>
          </rPr>
          <t>======
ID#AAABBC418cY
Dorian Alberto Muñoz Rodas    (2023-11-21 03:00:02)
Describa el subproducto entregables en este trimestre que contribuye gradualmente a cumplir con el producto final.
Este subproducto debe ser coherente con el indicador de gestión del proyecto de inversión.</t>
        </r>
      </text>
    </comment>
    <comment ref="N10" authorId="0" shapeId="0" xr:uid="{00000000-0006-0000-0700-000015000000}">
      <text>
        <r>
          <rPr>
            <sz val="12"/>
            <color theme="1"/>
            <rFont val="Calibri"/>
            <scheme val="minor"/>
          </rPr>
          <t>======
ID#AAABBC418ZY
Dorian Alberto Muñoz Rodas    (2023-11-21 03:00:02)
DESCRIBA EL PORCENTAJE DE AVANCE ESTIMADO RELACIONADO CON LOS SUBPRODUCTOS A ENTREGAR EN ESTE TRIMESTRE. 
DEBE SER ACUMULADO HASTA LLEGAR AL 100%</t>
        </r>
      </text>
    </comment>
    <comment ref="O10" authorId="0" shapeId="0" xr:uid="{00000000-0006-0000-0700-000054000000}">
      <text>
        <r>
          <rPr>
            <sz val="12"/>
            <color theme="1"/>
            <rFont val="Calibri"/>
            <scheme val="minor"/>
          </rPr>
          <t>======
ID#AAABBC418NM
Dorian Alberto Muñoz Rodas    (2023-11-21 03:00:02)
Describa el subproducto entregables en este trimestre que contribuye gradualmente a cumplir con el producto final.
Este subproducto debe ser coherente con el indicador de gestión del proyecto de inversión.</t>
        </r>
      </text>
    </comment>
    <comment ref="P10" authorId="0" shapeId="0" xr:uid="{00000000-0006-0000-0700-000064000000}">
      <text>
        <r>
          <rPr>
            <sz val="12"/>
            <color theme="1"/>
            <rFont val="Calibri"/>
            <scheme val="minor"/>
          </rPr>
          <t>======
ID#AAABBC418KE
Dorian Alberto Muñoz Rodas    (2023-11-21 03:00:02)
DESCRIBA EL PORCENTA JE DE AVANCE ESTIMADO RELACIONADO CON LOS SUBPRODUCTOS A ENTREGAR EN ESTE TRIMESTRE. DEBE SER ACUMULADO HASTA LLEGAR AL 100%</t>
        </r>
      </text>
    </comment>
    <comment ref="Q10" authorId="0" shapeId="0" xr:uid="{00000000-0006-0000-0700-00000D000000}">
      <text>
        <r>
          <rPr>
            <sz val="12"/>
            <color theme="1"/>
            <rFont val="Calibri"/>
            <scheme val="minor"/>
          </rPr>
          <t>======
ID#AAABBC418as
Dorian Alberto Muñoz Rodas    (2023-11-21 03:00:02)
Describa el subproducto entregables en este trimestre que contribuye gradualmente a cumplir con el producto final.
Este subproducto debe ser coherente con el indicador de gestión del proyecto de inversión.</t>
        </r>
      </text>
    </comment>
    <comment ref="R10" authorId="0" shapeId="0" xr:uid="{00000000-0006-0000-0700-000068000000}">
      <text>
        <r>
          <rPr>
            <sz val="12"/>
            <color theme="1"/>
            <rFont val="Calibri"/>
            <scheme val="minor"/>
          </rPr>
          <t>======
ID#AAABBC418Js
Dorian Alberto Muñoz Rodas    (2023-11-21 03:00:02)
DESCRIBA EL PORCENTA JE DE AVANCE ESTIMADO RELACIONADO CON LOS SUBPRODUCTOS A ENTREGAR EN ESTE TRIMESTRE. DEBE SER ACUMULADO HASTA LLEGAR AL 100%</t>
        </r>
      </text>
    </comment>
    <comment ref="S10" authorId="0" shapeId="0" xr:uid="{00000000-0006-0000-0700-00005E000000}">
      <text>
        <r>
          <rPr>
            <sz val="12"/>
            <color theme="1"/>
            <rFont val="Calibri"/>
            <scheme val="minor"/>
          </rPr>
          <t>======
ID#AAABBC418K8
Dorian Alberto Muñoz Rodas    (2023-11-21 03:00:02)
Describa el subproducto entregables en este trimestre que contribuye gradualmente a cumplir con el producto final.
Este subproducto debe ser coherente con el indicador de gestión del proyecto de inversión.</t>
        </r>
      </text>
    </comment>
    <comment ref="T10" authorId="0" shapeId="0" xr:uid="{00000000-0006-0000-0700-00008C000000}">
      <text>
        <r>
          <rPr>
            <sz val="12"/>
            <color theme="1"/>
            <rFont val="Calibri"/>
            <scheme val="minor"/>
          </rPr>
          <t>======
ID#AAAA9qDwMEY
Dorian Alberto Muñoz Rodas    (2023-11-21 03:00:02)
DESCRIBA EL PORCENTA JE DE AVANCE ESTIMADO RELACIONADO CON LOS SUBPRODUCTOS A ENTREGAR EN ESTE TRIMESTRE. DEBE SER ACUMULADO HASTA LLEGAR AL 100%</t>
        </r>
      </text>
    </comment>
    <comment ref="Y10" authorId="0" shapeId="0" xr:uid="{00000000-0006-0000-0700-000075000000}">
      <text>
        <r>
          <rPr>
            <sz val="12"/>
            <color theme="1"/>
            <rFont val="Calibri"/>
            <scheme val="minor"/>
          </rPr>
          <t>======
ID#AAABBClNX8g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10" authorId="0" shapeId="0" xr:uid="{00000000-0006-0000-0700-000088000000}">
      <text>
        <r>
          <rPr>
            <sz val="12"/>
            <color theme="1"/>
            <rFont val="Calibri"/>
            <scheme val="minor"/>
          </rPr>
          <t>======
ID#AAABBCkmoSI
Dorian Alberto Muñoz Rodas    (2023-11-21 03:00:02)
Reporte el % de Avance de producto considerando integralmente el reporte de los avances de gestión</t>
        </r>
      </text>
    </comment>
    <comment ref="AA10" authorId="0" shapeId="0" xr:uid="{00000000-0006-0000-0700-000067000000}">
      <text>
        <r>
          <rPr>
            <sz val="12"/>
            <color theme="1"/>
            <rFont val="Calibri"/>
            <scheme val="minor"/>
          </rPr>
          <t>======
ID#AAABBC418Jw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0" authorId="0" shapeId="0" xr:uid="{00000000-0006-0000-0700-000086000000}">
      <text>
        <r>
          <rPr>
            <sz val="12"/>
            <color theme="1"/>
            <rFont val="Calibri"/>
            <scheme val="minor"/>
          </rPr>
          <t>======
ID#AAABBCkmoSc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U11" authorId="0" shapeId="0" xr:uid="{00000000-0006-0000-0700-00001B000000}">
      <text>
        <r>
          <rPr>
            <sz val="12"/>
            <color theme="1"/>
            <rFont val="Calibri"/>
            <scheme val="minor"/>
          </rPr>
          <t>======
ID#AAABBC418Y4
Jorge Enrique Jimenez Guacaneme    (2023-11-21 03:00:02)
OAP-MADS: Se identifica el valor por cada una de las actividades.</t>
        </r>
      </text>
    </comment>
    <comment ref="V11" authorId="0" shapeId="0" xr:uid="{00000000-0006-0000-0700-000069000000}">
      <text>
        <r>
          <rPr>
            <sz val="12"/>
            <color theme="1"/>
            <rFont val="Calibri"/>
            <scheme val="minor"/>
          </rPr>
          <t>======
ID#AAABBC418Jk
Jorge Enrique Jimenez Guacaneme    (2023-11-21 03:00:02)
OAP-MADS: Se identifica el valor por cada objetivo- sumatoria de los valores de cada una de las actividades que correspondan al objetivo.</t>
        </r>
      </text>
    </comment>
    <comment ref="W11" authorId="0" shapeId="0" xr:uid="{00000000-0006-0000-0700-00001E000000}">
      <text>
        <r>
          <rPr>
            <sz val="12"/>
            <color theme="1"/>
            <rFont val="Calibri"/>
            <scheme val="minor"/>
          </rPr>
          <t>======
ID#AAABBC418X8
Jorge Enrique Jimenez Guacaneme    (2023-11-21 03:00:02)
OAP-MADS: escribir el valor de acuerdo a los contratos ya suscritos para la ejecución del proyecto.</t>
        </r>
      </text>
    </comment>
    <comment ref="X11" authorId="0" shapeId="0" xr:uid="{00000000-0006-0000-0700-00004B000000}">
      <text>
        <r>
          <rPr>
            <sz val="12"/>
            <color theme="1"/>
            <rFont val="Calibri"/>
            <scheme val="minor"/>
          </rPr>
          <t>======
ID#AAABBC418PQ
Jorge Enrique Jimenez Guacaneme    (2023-11-21 03:00:02)
OPA-MADS: Escribir el valor realmente pagado por los anticipos, productos o servicios recibidos</t>
        </r>
      </text>
    </comment>
    <comment ref="B33" authorId="0" shapeId="0" xr:uid="{00000000-0006-0000-0700-00000C000000}">
      <text>
        <r>
          <rPr>
            <sz val="12"/>
            <color theme="1"/>
            <rFont val="Calibri"/>
            <scheme val="minor"/>
          </rPr>
          <t>======
ID#AAABBC418a4
OAP-MADS    (2023-11-21 03:00:02)
son los medios cuantificables que llevarán al cumplimiento del objetivo general. Surgen de pasar a positivo las causas del problema.</t>
        </r>
      </text>
    </comment>
    <comment ref="C33" authorId="0" shapeId="0" xr:uid="{00000000-0006-0000-0700-000010000000}">
      <text>
        <r>
          <rPr>
            <sz val="12"/>
            <color theme="1"/>
            <rFont val="Calibri"/>
            <scheme val="minor"/>
          </rPr>
          <t>======
ID#AAABBC418aQ
Jorge Enrique Jimenez Guacaneme    (2023-11-21 03:00:02)
OAP MADS: Ver bases del PND Capitulo crecimiento verde, estrategias nacionales y regionales.</t>
        </r>
      </text>
    </comment>
    <comment ref="D33" authorId="0" shapeId="0" xr:uid="{00000000-0006-0000-0700-00005F000000}">
      <text>
        <r>
          <rPr>
            <sz val="12"/>
            <color theme="1"/>
            <rFont val="Calibri"/>
            <scheme val="minor"/>
          </rPr>
          <t>======
ID#AAABBC418Ks
Jorge Enrique Jimenez Guacaneme    (2023-11-21 03:00:02)
OAP-MADS: enuncie programa estratégico temático o programa estratégico instrumental con el que se articula el producto.</t>
        </r>
      </text>
    </comment>
    <comment ref="E33" authorId="0" shapeId="0" xr:uid="{00000000-0006-0000-0700-00005D000000}">
      <text>
        <r>
          <rPr>
            <sz val="12"/>
            <color theme="1"/>
            <rFont val="Calibri"/>
            <scheme val="minor"/>
          </rPr>
          <t>======
ID#AAABBC418LE
Jorge Enrique Jimenez Guacaneme    (2023-11-21 03:00:02)
OAP MADS: Enuncie la Meta:Ver bases del PND Capitulo crecimiento verde, estrategias nacionales y regionales</t>
        </r>
      </text>
    </comment>
    <comment ref="F33" authorId="0" shapeId="0" xr:uid="{00000000-0006-0000-0700-00001F000000}">
      <text>
        <r>
          <rPr>
            <sz val="12"/>
            <color theme="1"/>
            <rFont val="Calibri"/>
            <scheme val="minor"/>
          </rPr>
          <t>======
ID#AAABBC418Xs
Jorge Enrique Jimenez Guacaneme    (2023-11-21 03:00:02)
OAP- MADS: Describir la actividad del PICIA del Instituto, que se encuentra articulado con el producto</t>
        </r>
      </text>
    </comment>
    <comment ref="H33" authorId="0" shapeId="0" xr:uid="{00000000-0006-0000-0700-00003F000000}">
      <text>
        <r>
          <rPr>
            <sz val="12"/>
            <color theme="1"/>
            <rFont val="Calibri"/>
            <scheme val="minor"/>
          </rPr>
          <t>======
ID#AAABBC418SA
Jorge Enrique Jimenez Guacaneme    (2023-11-21 03:00:02)
OAP-MADS. es la acción que contribuye a la transformación de insumos en productos. Debe ser coherente con</t>
        </r>
      </text>
    </comment>
    <comment ref="I33" authorId="0" shapeId="0" xr:uid="{00000000-0006-0000-0700-00006A000000}">
      <text>
        <r>
          <rPr>
            <sz val="12"/>
            <color theme="1"/>
            <rFont val="Calibri"/>
            <scheme val="minor"/>
          </rPr>
          <t>======
ID#AAABBC418I8
OAP - MADS    (2023-11-21 03:00:02)
Identifique el valor numérico de la meta del Indicador de producto que espera obtener en la vigencia.</t>
        </r>
      </text>
    </comment>
    <comment ref="J33" authorId="0" shapeId="0" xr:uid="{00000000-0006-0000-0700-000084000000}">
      <text>
        <r>
          <rPr>
            <sz val="12"/>
            <color theme="1"/>
            <rFont val="Calibri"/>
            <scheme val="minor"/>
          </rPr>
          <t>======
ID#AAABBCkqTK8
OAP - MADS    (2023-11-21 03:00:02)
Identifique cual es el producto que le permite alcanzar el objetivo específico.</t>
        </r>
      </text>
    </comment>
    <comment ref="K33" authorId="0" shapeId="0" xr:uid="{00000000-0006-0000-0700-00003D000000}">
      <text>
        <r>
          <rPr>
            <sz val="12"/>
            <color theme="1"/>
            <rFont val="Calibri"/>
            <scheme val="minor"/>
          </rPr>
          <t>======
ID#AAABBC418SU
OAP - MADS    (2023-11-21 03:00:02)
El indicador de producto se construye a partir del producto que le permite alcanzar el objetivo específico adicionando la condición deseada según opciones del SUIFP ( Ejm: realizada(o), implementada(o), etc.).</t>
        </r>
      </text>
    </comment>
    <comment ref="L33" authorId="0" shapeId="0" xr:uid="{00000000-0006-0000-0700-00004F000000}">
      <text>
        <r>
          <rPr>
            <sz val="12"/>
            <color theme="1"/>
            <rFont val="Calibri"/>
            <scheme val="minor"/>
          </rPr>
          <t>======
ID#AAABBC418Og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33" authorId="0" shapeId="0" xr:uid="{00000000-0006-0000-0700-000009000000}">
      <text>
        <r>
          <rPr>
            <sz val="12"/>
            <color theme="1"/>
            <rFont val="Calibri"/>
            <scheme val="minor"/>
          </rPr>
          <t>======
ID#AAABBC418bk
Dorian Alberto Muñoz Rodas    (2023-11-21 03:00:02)
Describa el subproducto entregables en este trimestre que contribuye gradualmente a cumplir con el producto final.
Este subproducto debe ser coherente con el indicador de gestión del proyecto de inversión.</t>
        </r>
      </text>
    </comment>
    <comment ref="N33" authorId="0" shapeId="0" xr:uid="{00000000-0006-0000-0700-00006E000000}">
      <text>
        <r>
          <rPr>
            <sz val="12"/>
            <color theme="1"/>
            <rFont val="Calibri"/>
            <scheme val="minor"/>
          </rPr>
          <t>======
ID#AAABBC418IM
Dorian Alberto Muñoz Rodas    (2023-11-21 03:00:02)
DESCRIBA EL PORCENTAJE DE AVANCE ESTIMADO RELACIONADO CON LOS SUBPRODUCTOS A ENTREGAR EN ESTE TRIMESTRE. 
DEBE SER ACUMULADO HASTA LLEGAR AL 100%</t>
        </r>
      </text>
    </comment>
    <comment ref="O33" authorId="0" shapeId="0" xr:uid="{00000000-0006-0000-0700-000002000000}">
      <text>
        <r>
          <rPr>
            <sz val="12"/>
            <color theme="1"/>
            <rFont val="Calibri"/>
            <scheme val="minor"/>
          </rPr>
          <t>======
ID#AAABBC418dE
Dorian Alberto Muñoz Rodas    (2023-11-21 03:00:02)
Describa el subproducto entregables en este trimestre que contribuye gradualmente a cumplir con el producto final.
Este subproducto debe ser coherente con el indicador de gestión del proyecto de inversión.</t>
        </r>
      </text>
    </comment>
    <comment ref="P33" authorId="0" shapeId="0" xr:uid="{00000000-0006-0000-0700-00001A000000}">
      <text>
        <r>
          <rPr>
            <sz val="12"/>
            <color theme="1"/>
            <rFont val="Calibri"/>
            <scheme val="minor"/>
          </rPr>
          <t>======
ID#AAABBC418Y0
Dorian Alberto Muñoz Rodas    (2023-11-21 03:00:02)
DESCRIBA EL PORCENTA JE DE AVANCE ESTIMADO RELACIONADO CON LOS SUBPRODUCTOS A ENTREGAR EN ESTE TRIMESTRE. DEBE SER ACUMULADO HASTA LLEGAR AL 100%</t>
        </r>
      </text>
    </comment>
    <comment ref="Q33" authorId="0" shapeId="0" xr:uid="{00000000-0006-0000-0700-00004E000000}">
      <text>
        <r>
          <rPr>
            <sz val="12"/>
            <color theme="1"/>
            <rFont val="Calibri"/>
            <scheme val="minor"/>
          </rPr>
          <t>======
ID#AAABBC418Ok
Dorian Alberto Muñoz Rodas    (2023-11-21 03:00:02)
Describa el subproducto entregables en este trimestre que contribuye gradualmente a cumplir con el producto final.
Este subproducto debe ser coherente con el indicador de gestión del proyecto de inversión.</t>
        </r>
      </text>
    </comment>
    <comment ref="R33" authorId="0" shapeId="0" xr:uid="{00000000-0006-0000-0700-000074000000}">
      <text>
        <r>
          <rPr>
            <sz val="12"/>
            <color theme="1"/>
            <rFont val="Calibri"/>
            <scheme val="minor"/>
          </rPr>
          <t>======
ID#AAABBClNX8o
Dorian Alberto Muñoz Rodas    (2023-11-21 03:00:02)
DESCRIBA EL PORCENTA JE DE AVANCE ESTIMADO RELACIONADO CON LOS SUBPRODUCTOS A ENTREGAR EN ESTE TRIMESTRE. DEBE SER ACUMULADO HASTA LLEGAR AL 100%</t>
        </r>
      </text>
    </comment>
    <comment ref="S33" authorId="0" shapeId="0" xr:uid="{00000000-0006-0000-0700-000039000000}">
      <text>
        <r>
          <rPr>
            <sz val="12"/>
            <color theme="1"/>
            <rFont val="Calibri"/>
            <scheme val="minor"/>
          </rPr>
          <t>======
ID#AAABBC418TI
Dorian Alberto Muñoz Rodas    (2023-11-21 03:00:02)
Describa el subproducto entregables en este trimestre que contribuye gradualmente a cumplir con el producto final.
Este subproducto debe ser coherente con el indicador de gestión del proyecto de inversión.</t>
        </r>
      </text>
    </comment>
    <comment ref="T33" authorId="0" shapeId="0" xr:uid="{00000000-0006-0000-0700-000056000000}">
      <text>
        <r>
          <rPr>
            <sz val="12"/>
            <color theme="1"/>
            <rFont val="Calibri"/>
            <scheme val="minor"/>
          </rPr>
          <t>======
ID#AAABBC418Mg
Dorian Alberto Muñoz Rodas    (2023-11-21 03:00:02)
DESCRIBA EL PORCENTA JE DE AVANCE ESTIMADO RELACIONADO CON LOS SUBPRODUCTOS A ENTREGAR EN ESTE TRIMESTRE. DEBE SER ACUMULADO HASTA LLEGAR AL 100%</t>
        </r>
      </text>
    </comment>
    <comment ref="Y33" authorId="0" shapeId="0" xr:uid="{00000000-0006-0000-0700-000037000000}">
      <text>
        <r>
          <rPr>
            <sz val="12"/>
            <color theme="1"/>
            <rFont val="Calibri"/>
            <scheme val="minor"/>
          </rPr>
          <t>======
ID#AAABBC418Tg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33" authorId="0" shapeId="0" xr:uid="{00000000-0006-0000-0700-000024000000}">
      <text>
        <r>
          <rPr>
            <sz val="12"/>
            <color theme="1"/>
            <rFont val="Calibri"/>
            <scheme val="minor"/>
          </rPr>
          <t>======
ID#AAABBC418XM
Dorian Alberto Muñoz Rodas    (2023-11-21 03:00:02)
Reporte el % de Avance de producto considerando integralmente el reporte de los avances de gestión</t>
        </r>
      </text>
    </comment>
    <comment ref="AA33" authorId="0" shapeId="0" xr:uid="{00000000-0006-0000-0700-000060000000}">
      <text>
        <r>
          <rPr>
            <sz val="12"/>
            <color theme="1"/>
            <rFont val="Calibri"/>
            <scheme val="minor"/>
          </rPr>
          <t>======
ID#AAABBC418Kk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3" authorId="0" shapeId="0" xr:uid="{00000000-0006-0000-0700-00001C000000}">
      <text>
        <r>
          <rPr>
            <sz val="12"/>
            <color theme="1"/>
            <rFont val="Calibri"/>
            <scheme val="minor"/>
          </rPr>
          <t>======
ID#AAABBC418Yc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C33" authorId="0" shapeId="0" xr:uid="{00000000-0006-0000-0700-000083000000}">
      <text>
        <r>
          <rPr>
            <sz val="12"/>
            <color theme="1"/>
            <rFont val="Calibri"/>
            <scheme val="minor"/>
          </rPr>
          <t>======
ID#AAABBCkqTLI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U34" authorId="0" shapeId="0" xr:uid="{00000000-0006-0000-0700-000028000000}">
      <text>
        <r>
          <rPr>
            <sz val="12"/>
            <color theme="1"/>
            <rFont val="Calibri"/>
            <scheme val="minor"/>
          </rPr>
          <t>======
ID#AAABBC418WU
Jorge Enrique Jimenez Guacaneme    (2023-11-21 03:00:02)
OAP-MADS: Se identifica el valor por cada una de las actividades.</t>
        </r>
      </text>
    </comment>
    <comment ref="V34" authorId="0" shapeId="0" xr:uid="{00000000-0006-0000-0700-000077000000}">
      <text>
        <r>
          <rPr>
            <sz val="12"/>
            <color theme="1"/>
            <rFont val="Calibri"/>
            <scheme val="minor"/>
          </rPr>
          <t>======
ID#AAABBClNX8Y
Jorge Enrique Jimenez Guacaneme    (2023-11-21 03:00:02)
OAP-MADS: Se identifica el valor por cada objetivo- sumatoria de los valores de cada una de las actividades que correspondan al objetivo.</t>
        </r>
      </text>
    </comment>
    <comment ref="W34" authorId="0" shapeId="0" xr:uid="{00000000-0006-0000-0700-00005C000000}">
      <text>
        <r>
          <rPr>
            <sz val="12"/>
            <color theme="1"/>
            <rFont val="Calibri"/>
            <scheme val="minor"/>
          </rPr>
          <t>======
ID#AAABBC418LQ
Jorge Enrique Jimenez Guacaneme    (2023-11-21 03:00:02)
OAP-MADS: escribir el valor de acuerdo a los contratos ya suscritos para la ejecución del proyecto.</t>
        </r>
      </text>
    </comment>
    <comment ref="X34" authorId="0" shapeId="0" xr:uid="{00000000-0006-0000-0700-00005A000000}">
      <text>
        <r>
          <rPr>
            <sz val="12"/>
            <color theme="1"/>
            <rFont val="Calibri"/>
            <scheme val="minor"/>
          </rPr>
          <t>======
ID#AAABBC418L4
Jorge Enrique Jimenez Guacaneme    (2023-11-21 03:00:02)
OPA-MADS: Escribir el valor realmente pagado por los anticipos, productos o servicios recibidos</t>
        </r>
      </text>
    </comment>
    <comment ref="B52" authorId="0" shapeId="0" xr:uid="{00000000-0006-0000-0700-000058000000}">
      <text>
        <r>
          <rPr>
            <sz val="12"/>
            <color theme="1"/>
            <rFont val="Calibri"/>
            <scheme val="minor"/>
          </rPr>
          <t>======
ID#AAABBC418MY
OAP-MADS    (2023-11-21 03:00:02)
son los medios cuantificables que llevarán al cumplimiento del objetivo general. Surgen de pasar a positivo las causas del problema.</t>
        </r>
      </text>
    </comment>
    <comment ref="C52" authorId="0" shapeId="0" xr:uid="{00000000-0006-0000-0700-000082000000}">
      <text>
        <r>
          <rPr>
            <sz val="12"/>
            <color theme="1"/>
            <rFont val="Calibri"/>
            <scheme val="minor"/>
          </rPr>
          <t>======
ID#AAABBCkqTLM
Jorge Enrique Jimenez Guacaneme    (2023-11-21 03:00:02)
OAP MADS: Ver bases del PND Capitulo crecimiento verde, estrategias nacionales y regionales.</t>
        </r>
      </text>
    </comment>
    <comment ref="D52" authorId="0" shapeId="0" xr:uid="{00000000-0006-0000-0700-00005B000000}">
      <text>
        <r>
          <rPr>
            <sz val="12"/>
            <color theme="1"/>
            <rFont val="Calibri"/>
            <scheme val="minor"/>
          </rPr>
          <t>======
ID#AAABBC418Lw
Jorge Enrique Jimenez Guacaneme    (2023-11-21 03:00:02)
OAP-MADS: enuncie programa estratégico temático o programa estratégico instrumental con el que se articula el producto.</t>
        </r>
      </text>
    </comment>
    <comment ref="E52" authorId="0" shapeId="0" xr:uid="{00000000-0006-0000-0700-000030000000}">
      <text>
        <r>
          <rPr>
            <sz val="12"/>
            <color theme="1"/>
            <rFont val="Calibri"/>
            <scheme val="minor"/>
          </rPr>
          <t>======
ID#AAABBC418U0
Jorge Enrique Jimenez Guacaneme    (2023-11-21 03:00:02)
OAP MADS: Enuncie la Meta:Ver bases del PND Capitulo crecimiento verde, estrategias nacionales y regionales</t>
        </r>
      </text>
    </comment>
    <comment ref="F52" authorId="0" shapeId="0" xr:uid="{00000000-0006-0000-0700-000047000000}">
      <text>
        <r>
          <rPr>
            <sz val="12"/>
            <color theme="1"/>
            <rFont val="Calibri"/>
            <scheme val="minor"/>
          </rPr>
          <t>======
ID#AAABBC418QA
Jorge Enrique Jimenez Guacaneme    (2023-11-21 03:00:02)
OAP- MADS: Describir la actividad del PICIA del Instituto, que se encuentra articulado con el producto</t>
        </r>
      </text>
    </comment>
    <comment ref="H52" authorId="0" shapeId="0" xr:uid="{00000000-0006-0000-0700-000041000000}">
      <text>
        <r>
          <rPr>
            <sz val="12"/>
            <color theme="1"/>
            <rFont val="Calibri"/>
            <scheme val="minor"/>
          </rPr>
          <t>======
ID#AAABBC418Rk
Jorge Enrique Jimenez Guacaneme    (2023-11-21 03:00:02)
OAP-MADS. es la acción que contribuye a la transformación de insumos en productos. Debe ser coherente con</t>
        </r>
      </text>
    </comment>
    <comment ref="I52" authorId="0" shapeId="0" xr:uid="{00000000-0006-0000-0700-000045000000}">
      <text>
        <r>
          <rPr>
            <sz val="12"/>
            <color theme="1"/>
            <rFont val="Calibri"/>
            <scheme val="minor"/>
          </rPr>
          <t>======
ID#AAABBC418Q4
OAP - MADS    (2023-11-21 03:00:02)
Identifique el valor numérico de la meta del Indicador de producto que espera obtener en la vigencia.</t>
        </r>
      </text>
    </comment>
    <comment ref="J52" authorId="0" shapeId="0" xr:uid="{00000000-0006-0000-0700-000007000000}">
      <text>
        <r>
          <rPr>
            <sz val="12"/>
            <color theme="1"/>
            <rFont val="Calibri"/>
            <scheme val="minor"/>
          </rPr>
          <t>======
ID#AAABBC418cQ
OAP - MADS    (2023-11-21 03:00:02)
Identifique cual es el producto que le permite alcanzar el objetivo específico.</t>
        </r>
      </text>
    </comment>
    <comment ref="K52" authorId="0" shapeId="0" xr:uid="{00000000-0006-0000-0700-000079000000}">
      <text>
        <r>
          <rPr>
            <sz val="12"/>
            <color theme="1"/>
            <rFont val="Calibri"/>
            <scheme val="minor"/>
          </rPr>
          <t>======
ID#AAABBClNX78
OAP - MADS    (2023-11-21 03:00:02)
El indicador de producto se construye a partir del producto que le permite alcanzar el objetivo específico adicionando la condición deseada según opciones del SUIFP ( Ejm: realizada(o), implementada(o), etc.).</t>
        </r>
      </text>
    </comment>
    <comment ref="L52" authorId="0" shapeId="0" xr:uid="{00000000-0006-0000-0700-000052000000}">
      <text>
        <r>
          <rPr>
            <sz val="12"/>
            <color theme="1"/>
            <rFont val="Calibri"/>
            <scheme val="minor"/>
          </rPr>
          <t>======
ID#AAABBC418Nk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52" authorId="0" shapeId="0" xr:uid="{00000000-0006-0000-0700-00003E000000}">
      <text>
        <r>
          <rPr>
            <sz val="12"/>
            <color theme="1"/>
            <rFont val="Calibri"/>
            <scheme val="minor"/>
          </rPr>
          <t>======
ID#AAABBC418SI
Dorian Alberto Muñoz Rodas    (2023-11-21 03:00:02)
Describa el subproducto entregables en este trimestre que contribuye gradualmente a cumplir con el producto final.
Este subproducto debe ser coherente con el indicador de gestión del proyecto de inversión.</t>
        </r>
      </text>
    </comment>
    <comment ref="N52" authorId="0" shapeId="0" xr:uid="{00000000-0006-0000-0700-000043000000}">
      <text>
        <r>
          <rPr>
            <sz val="12"/>
            <color theme="1"/>
            <rFont val="Calibri"/>
            <scheme val="minor"/>
          </rPr>
          <t>======
ID#AAABBC418RM
Dorian Alberto Muñoz Rodas    (2023-11-21 03:00:02)
DESCRIBA EL PORCENTAJE DE AVANCE ESTIMADO RELACIONADO CON LOS SUBPRODUCTOS A ENTREGAR EN ESTE TRIMESTRE. 
DEBE SER ACUMULADO HASTA LLEGAR AL 100%</t>
        </r>
      </text>
    </comment>
    <comment ref="O52" authorId="0" shapeId="0" xr:uid="{00000000-0006-0000-0700-000061000000}">
      <text>
        <r>
          <rPr>
            <sz val="12"/>
            <color theme="1"/>
            <rFont val="Calibri"/>
            <scheme val="minor"/>
          </rPr>
          <t>======
ID#AAABBC418Kg
Dorian Alberto Muñoz Rodas    (2023-11-21 03:00:02)
Describa el subproducto entregables en este trimestre que contribuye gradualmente a cumplir con el producto final.
Este subproducto debe ser coherente con el indicador de gestión del proyecto de inversión.</t>
        </r>
      </text>
    </comment>
    <comment ref="P52" authorId="0" shapeId="0" xr:uid="{00000000-0006-0000-0700-000013000000}">
      <text>
        <r>
          <rPr>
            <sz val="12"/>
            <color theme="1"/>
            <rFont val="Calibri"/>
            <scheme val="minor"/>
          </rPr>
          <t>======
ID#AAABBC418aA
Dorian Alberto Muñoz Rodas    (2023-11-21 03:00:02)
DESCRIBA EL PORCENTA JE DE AVANCE ESTIMADO RELACIONADO CON LOS SUBPRODUCTOS A ENTREGAR EN ESTE TRIMESTRE. DEBE SER ACUMULADO HASTA LLEGAR AL 100%</t>
        </r>
      </text>
    </comment>
    <comment ref="Q52" authorId="0" shapeId="0" xr:uid="{00000000-0006-0000-0700-00004D000000}">
      <text>
        <r>
          <rPr>
            <sz val="12"/>
            <color theme="1"/>
            <rFont val="Calibri"/>
            <scheme val="minor"/>
          </rPr>
          <t>======
ID#AAABBC418O4
Dorian Alberto Muñoz Rodas    (2023-11-21 03:00:02)
Describa el subproducto entregables en este trimestre que contribuye gradualmente a cumplir con el producto final.
Este subproducto debe ser coherente con el indicador de gestión del proyecto de inversión.</t>
        </r>
      </text>
    </comment>
    <comment ref="R52" authorId="0" shapeId="0" xr:uid="{00000000-0006-0000-0700-00000E000000}">
      <text>
        <r>
          <rPr>
            <sz val="12"/>
            <color theme="1"/>
            <rFont val="Calibri"/>
            <scheme val="minor"/>
          </rPr>
          <t>======
ID#AAABBC418ag
Dorian Alberto Muñoz Rodas    (2023-11-21 03:00:02)
DESCRIBA EL PORCENTA JE DE AVANCE ESTIMADO RELACIONADO CON LOS SUBPRODUCTOS A ENTREGAR EN ESTE TRIMESTRE. DEBE SER ACUMULADO HASTA LLEGAR AL 100%</t>
        </r>
      </text>
    </comment>
    <comment ref="S52" authorId="0" shapeId="0" xr:uid="{00000000-0006-0000-0700-00006D000000}">
      <text>
        <r>
          <rPr>
            <sz val="12"/>
            <color theme="1"/>
            <rFont val="Calibri"/>
            <scheme val="minor"/>
          </rPr>
          <t>======
ID#AAABBC418Ic
Dorian Alberto Muñoz Rodas    (2023-11-21 03:00:02)
Describa el subproducto entregables en este trimestre que contribuye gradualmente a cumplir con el producto final.
Este subproducto debe ser coherente con el indicador de gestión del proyecto de inversión.</t>
        </r>
      </text>
    </comment>
    <comment ref="T52" authorId="0" shapeId="0" xr:uid="{00000000-0006-0000-0700-00006C000000}">
      <text>
        <r>
          <rPr>
            <sz val="12"/>
            <color theme="1"/>
            <rFont val="Calibri"/>
            <scheme val="minor"/>
          </rPr>
          <t>======
ID#AAABBC418Is
Dorian Alberto Muñoz Rodas    (2023-11-21 03:00:02)
DESCRIBA EL PORCENTA JE DE AVANCE ESTIMADO RELACIONADO CON LOS SUBPRODUCTOS A ENTREGAR EN ESTE TRIMESTRE. DEBE SER ACUMULADO HASTA LLEGAR AL 100%</t>
        </r>
      </text>
    </comment>
    <comment ref="Y52" authorId="0" shapeId="0" xr:uid="{00000000-0006-0000-0700-000053000000}">
      <text>
        <r>
          <rPr>
            <sz val="12"/>
            <color theme="1"/>
            <rFont val="Calibri"/>
            <scheme val="minor"/>
          </rPr>
          <t>======
ID#AAABBC418NU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52" authorId="0" shapeId="0" xr:uid="{00000000-0006-0000-0700-000055000000}">
      <text>
        <r>
          <rPr>
            <sz val="12"/>
            <color theme="1"/>
            <rFont val="Calibri"/>
            <scheme val="minor"/>
          </rPr>
          <t>======
ID#AAABBC418NI
Dorian Alberto Muñoz Rodas    (2023-11-21 03:00:02)
Reporte el % de Avance de producto considerando integralmente el reporte de los avances de gestión</t>
        </r>
      </text>
    </comment>
    <comment ref="AA52" authorId="0" shapeId="0" xr:uid="{00000000-0006-0000-0700-000040000000}">
      <text>
        <r>
          <rPr>
            <sz val="12"/>
            <color theme="1"/>
            <rFont val="Calibri"/>
            <scheme val="minor"/>
          </rPr>
          <t>======
ID#AAABBC418Rw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2" authorId="0" shapeId="0" xr:uid="{00000000-0006-0000-0700-00008B000000}">
      <text>
        <r>
          <rPr>
            <sz val="12"/>
            <color theme="1"/>
            <rFont val="Calibri"/>
            <scheme val="minor"/>
          </rPr>
          <t>======
ID#AAAA9qDwMEc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C52" authorId="0" shapeId="0" xr:uid="{00000000-0006-0000-0700-000050000000}">
      <text>
        <r>
          <rPr>
            <sz val="12"/>
            <color theme="1"/>
            <rFont val="Calibri"/>
            <scheme val="minor"/>
          </rPr>
          <t>======
ID#AAABBC418Nw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U53" authorId="0" shapeId="0" xr:uid="{00000000-0006-0000-0700-00006F000000}">
      <text>
        <r>
          <rPr>
            <sz val="12"/>
            <color theme="1"/>
            <rFont val="Calibri"/>
            <scheme val="minor"/>
          </rPr>
          <t>======
ID#AAABBC418II
Jorge Enrique Jimenez Guacaneme    (2023-11-21 03:00:02)
OAP-MADS: Se identifica el valor por cada una de las actividades.</t>
        </r>
      </text>
    </comment>
    <comment ref="V53" authorId="0" shapeId="0" xr:uid="{00000000-0006-0000-0700-00002D000000}">
      <text>
        <r>
          <rPr>
            <sz val="12"/>
            <color theme="1"/>
            <rFont val="Calibri"/>
            <scheme val="minor"/>
          </rPr>
          <t>======
ID#AAABBC418Vs
Jorge Enrique Jimenez Guacaneme    (2023-11-21 03:00:02)
OAP-MADS: Se identifica el valor por cada objetivo- sumatoria de los valores de cada una de las actividades que correspondan al objetivo.</t>
        </r>
      </text>
    </comment>
    <comment ref="W53" authorId="0" shapeId="0" xr:uid="{00000000-0006-0000-0700-000023000000}">
      <text>
        <r>
          <rPr>
            <sz val="12"/>
            <color theme="1"/>
            <rFont val="Calibri"/>
            <scheme val="minor"/>
          </rPr>
          <t>======
ID#AAABBC418XU
Jorge Enrique Jimenez Guacaneme    (2023-11-21 03:00:02)
OAP-MADS: escribir el valor de acuerdo a los contratos ya suscritos para la ejecución del proyecto.</t>
        </r>
      </text>
    </comment>
    <comment ref="X53" authorId="0" shapeId="0" xr:uid="{00000000-0006-0000-0700-00000B000000}">
      <text>
        <r>
          <rPr>
            <sz val="12"/>
            <color theme="1"/>
            <rFont val="Calibri"/>
            <scheme val="minor"/>
          </rPr>
          <t>======
ID#AAABBC418bE
Jorge Enrique Jimenez Guacaneme    (2023-11-21 03:00:02)
OPA-MADS: Escribir el valor realmente pagado por los anticipos, productos o servicios recibidos</t>
        </r>
      </text>
    </comment>
    <comment ref="B64" authorId="0" shapeId="0" xr:uid="{00000000-0006-0000-0700-000070000000}">
      <text>
        <r>
          <rPr>
            <sz val="12"/>
            <color theme="1"/>
            <rFont val="Calibri"/>
            <scheme val="minor"/>
          </rPr>
          <t>======
ID#AAABBC418H8
Jorge Enrique Jimenez Guacaneme    (2023-11-21 03:00:02)
OAP-MADS: El nombre debe coincidir con el titulo del proyecto registrado en el SUIFP.</t>
        </r>
      </text>
    </comment>
    <comment ref="B65" authorId="0" shapeId="0" xr:uid="{00000000-0006-0000-0700-00004A000000}">
      <text>
        <r>
          <rPr>
            <sz val="12"/>
            <color theme="1"/>
            <rFont val="Calibri"/>
            <scheme val="minor"/>
          </rPr>
          <t>======
ID#AAABBC418Pg
OAP - MADS    (2023-11-21 03:00:02)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t>
        </r>
      </text>
    </comment>
    <comment ref="AC66" authorId="0" shapeId="0" xr:uid="{00000000-0006-0000-0700-000021000000}">
      <text>
        <r>
          <rPr>
            <sz val="12"/>
            <color theme="1"/>
            <rFont val="Calibri"/>
            <scheme val="minor"/>
          </rPr>
          <t>======
ID#AAABBC418Xk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67" authorId="0" shapeId="0" xr:uid="{00000000-0006-0000-0700-00003C000000}">
      <text>
        <r>
          <rPr>
            <sz val="12"/>
            <color theme="1"/>
            <rFont val="Calibri"/>
            <scheme val="minor"/>
          </rPr>
          <t>======
ID#AAABBC418Sg
OAP-MADS    (2023-11-21 03:00:02)
son los medios cuantificables que llevarán al cumplimiento del objetivo general. Surgen de pasar a positivo las causas del problema.</t>
        </r>
      </text>
    </comment>
    <comment ref="C67" authorId="0" shapeId="0" xr:uid="{00000000-0006-0000-0700-000020000000}">
      <text>
        <r>
          <rPr>
            <sz val="12"/>
            <color theme="1"/>
            <rFont val="Calibri"/>
            <scheme val="minor"/>
          </rPr>
          <t>======
ID#AAABBC418X0
Jorge Enrique Jimenez Guacaneme    (2023-11-21 03:00:02)
OAP MADS: Ver bases del PND Capitulo crecimiento verde, estrategias nacionales y regionales.</t>
        </r>
      </text>
    </comment>
    <comment ref="D67" authorId="0" shapeId="0" xr:uid="{00000000-0006-0000-0700-000018000000}">
      <text>
        <r>
          <rPr>
            <sz val="12"/>
            <color theme="1"/>
            <rFont val="Calibri"/>
            <scheme val="minor"/>
          </rPr>
          <t>======
ID#AAABBC418ZE
Jorge Enrique Jimenez Guacaneme    (2023-11-21 03:00:02)
OAP-MADS: enuncie programa estratégico temático o programa estratégico instrumental con el que se articula el producto.</t>
        </r>
      </text>
    </comment>
    <comment ref="E67" authorId="0" shapeId="0" xr:uid="{00000000-0006-0000-0700-00003A000000}">
      <text>
        <r>
          <rPr>
            <sz val="12"/>
            <color theme="1"/>
            <rFont val="Calibri"/>
            <scheme val="minor"/>
          </rPr>
          <t>======
ID#AAABBC418S4
Jorge Enrique Jimenez Guacaneme    (2023-11-21 03:00:02)
OAP MADS: Enuncie la Meta:Ver bases del PND Capitulo crecimiento verde, estrategias nacionales y regionales</t>
        </r>
      </text>
    </comment>
    <comment ref="F67" authorId="0" shapeId="0" xr:uid="{00000000-0006-0000-0700-000087000000}">
      <text>
        <r>
          <rPr>
            <sz val="12"/>
            <color theme="1"/>
            <rFont val="Calibri"/>
            <scheme val="minor"/>
          </rPr>
          <t>======
ID#AAABBCkmoSU
Jorge Enrique Jimenez Guacaneme    (2023-11-21 03:00:02)
OAP- MADS: Describir la actividad del PICIA del Instituto, que se encuentra articulado con el producto</t>
        </r>
      </text>
    </comment>
    <comment ref="H67" authorId="0" shapeId="0" xr:uid="{00000000-0006-0000-0700-000012000000}">
      <text>
        <r>
          <rPr>
            <sz val="12"/>
            <color theme="1"/>
            <rFont val="Calibri"/>
            <scheme val="minor"/>
          </rPr>
          <t>======
ID#AAABBC418aE
Jorge Enrique Jimenez Guacaneme    (2023-11-21 03:00:02)
OAP-MADS. es la acción que contribuye a la transformación de insumos en productos. Debe ser coherente con</t>
        </r>
      </text>
    </comment>
    <comment ref="I67" authorId="0" shapeId="0" xr:uid="{00000000-0006-0000-0700-00007D000000}">
      <text>
        <r>
          <rPr>
            <sz val="12"/>
            <color theme="1"/>
            <rFont val="Calibri"/>
            <scheme val="minor"/>
          </rPr>
          <t>======
ID#AAABBClNX7M
OAP - MADS    (2023-11-21 03:00:02)
Identifique el valor numérico de la meta del Indicador de producto que espera obtener en la vigencia.</t>
        </r>
      </text>
    </comment>
    <comment ref="J67" authorId="0" shapeId="0" xr:uid="{00000000-0006-0000-0700-00007F000000}">
      <text>
        <r>
          <rPr>
            <sz val="12"/>
            <color theme="1"/>
            <rFont val="Calibri"/>
            <scheme val="minor"/>
          </rPr>
          <t>======
ID#AAABBCkqTLw
OAP - MADS    (2023-11-21 03:00:02)
Identifique cual es el producto que le permite alcanzar el objetivo específico.</t>
        </r>
      </text>
    </comment>
    <comment ref="K67" authorId="0" shapeId="0" xr:uid="{00000000-0006-0000-0700-000042000000}">
      <text>
        <r>
          <rPr>
            <sz val="12"/>
            <color theme="1"/>
            <rFont val="Calibri"/>
            <scheme val="minor"/>
          </rPr>
          <t>======
ID#AAABBC418RY
OAP - MADS    (2023-11-21 03:00:02)
El indicador de producto se construye a partir del producto que le permite alcanzar el objetivo específico adicionando la condición deseada según opciones del SUIFP ( Ejm: realizada(o), implementada(o), etc.).</t>
        </r>
      </text>
    </comment>
    <comment ref="L67" authorId="0" shapeId="0" xr:uid="{00000000-0006-0000-0700-000017000000}">
      <text>
        <r>
          <rPr>
            <sz val="12"/>
            <color theme="1"/>
            <rFont val="Calibri"/>
            <scheme val="minor"/>
          </rPr>
          <t>======
ID#AAABBC418ZI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67" authorId="0" shapeId="0" xr:uid="{00000000-0006-0000-0700-000046000000}">
      <text>
        <r>
          <rPr>
            <sz val="12"/>
            <color theme="1"/>
            <rFont val="Calibri"/>
            <scheme val="minor"/>
          </rPr>
          <t>======
ID#AAABBC418QI
Dorian Alberto Muñoz Rodas    (2023-11-21 03:00:02)
Describa el subproducto entregables en este trimestre que contribuye gradualmente a cumplir con el producto final.
Este subproducto debe ser coherente con el indicador de gestión del proyecto de inversión.</t>
        </r>
      </text>
    </comment>
    <comment ref="N67" authorId="0" shapeId="0" xr:uid="{00000000-0006-0000-0700-00006B000000}">
      <text>
        <r>
          <rPr>
            <sz val="12"/>
            <color theme="1"/>
            <rFont val="Calibri"/>
            <scheme val="minor"/>
          </rPr>
          <t>======
ID#AAABBC418I0
Dorian Alberto Muñoz Rodas    (2023-11-21 03:00:02)
DESCRIBA EL PORCENTAJE DE AVANCE ESTIMADO RELACIONADO CON LOS SUBPRODUCTOS A ENTREGAR EN ESTE TRIMESTRE. 
DEBE SER ACUMULADO HASTA LLEGAR AL 100%</t>
        </r>
      </text>
    </comment>
    <comment ref="O67" authorId="0" shapeId="0" xr:uid="{00000000-0006-0000-0700-000036000000}">
      <text>
        <r>
          <rPr>
            <sz val="12"/>
            <color theme="1"/>
            <rFont val="Calibri"/>
            <scheme val="minor"/>
          </rPr>
          <t>======
ID#AAABBC418Tk
Dorian Alberto Muñoz Rodas    (2023-11-21 03:00:02)
Describa el subproducto entregables en este trimestre que contribuye gradualmente a cumplir con el producto final.
Este subproducto debe ser coherente con el indicador de gestión del proyecto de inversión.</t>
        </r>
      </text>
    </comment>
    <comment ref="P67" authorId="0" shapeId="0" xr:uid="{00000000-0006-0000-0700-000035000000}">
      <text>
        <r>
          <rPr>
            <sz val="12"/>
            <color theme="1"/>
            <rFont val="Calibri"/>
            <scheme val="minor"/>
          </rPr>
          <t>======
ID#AAABBC418To
Dorian Alberto Muñoz Rodas    (2023-11-21 03:00:02)
DESCRIBA EL PORCENTA JE DE AVANCE ESTIMADO RELACIONADO CON LOS SUBPRODUCTOS A ENTREGAR EN ESTE TRIMESTRE. DEBE SER ACUMULADO HASTA LLEGAR AL 100%</t>
        </r>
      </text>
    </comment>
    <comment ref="Q67" authorId="0" shapeId="0" xr:uid="{00000000-0006-0000-0700-000026000000}">
      <text>
        <r>
          <rPr>
            <sz val="12"/>
            <color theme="1"/>
            <rFont val="Calibri"/>
            <scheme val="minor"/>
          </rPr>
          <t>======
ID#AAABBC418Wc
Dorian Alberto Muñoz Rodas    (2023-11-21 03:00:02)
Describa el subproducto entregables en este trimestre que contribuye gradualmente a cumplir con el producto final.
Este subproducto debe ser coherente con el indicador de gestión del proyecto de inversión.</t>
        </r>
      </text>
    </comment>
    <comment ref="R67" authorId="0" shapeId="0" xr:uid="{00000000-0006-0000-0700-000076000000}">
      <text>
        <r>
          <rPr>
            <sz val="12"/>
            <color theme="1"/>
            <rFont val="Calibri"/>
            <scheme val="minor"/>
          </rPr>
          <t>======
ID#AAABBClNX8k
Dorian Alberto Muñoz Rodas    (2023-11-21 03:00:02)
DESCRIBA EL PORCENTA JE DE AVANCE ESTIMADO RELACIONADO CON LOS SUBPRODUCTOS A ENTREGAR EN ESTE TRIMESTRE. DEBE SER ACUMULADO HASTA LLEGAR AL 100%</t>
        </r>
      </text>
    </comment>
    <comment ref="S67" authorId="0" shapeId="0" xr:uid="{00000000-0006-0000-0700-000003000000}">
      <text>
        <r>
          <rPr>
            <sz val="12"/>
            <color theme="1"/>
            <rFont val="Calibri"/>
            <scheme val="minor"/>
          </rPr>
          <t>======
ID#AAABBC418c0
Dorian Alberto Muñoz Rodas    (2023-11-21 03:00:02)
Describa el subproducto entregables en este trimestre que contribuye gradualmente a cumplir con el producto final.
Este subproducto debe ser coherente con el indicador de gestión del proyecto de inversión.</t>
        </r>
      </text>
    </comment>
    <comment ref="T67" authorId="0" shapeId="0" xr:uid="{00000000-0006-0000-0700-000022000000}">
      <text>
        <r>
          <rPr>
            <sz val="12"/>
            <color theme="1"/>
            <rFont val="Calibri"/>
            <scheme val="minor"/>
          </rPr>
          <t>======
ID#AAABBC418Xc
Dorian Alberto Muñoz Rodas    (2023-11-21 03:00:02)
DESCRIBA EL PORCENTA JE DE AVANCE ESTIMADO RELACIONADO CON LOS SUBPRODUCTOS A ENTREGAR EN ESTE TRIMESTRE. DEBE SER ACUMULADO HASTA LLEGAR AL 100%</t>
        </r>
      </text>
    </comment>
    <comment ref="Y67" authorId="0" shapeId="0" xr:uid="{00000000-0006-0000-0700-000059000000}">
      <text>
        <r>
          <rPr>
            <sz val="12"/>
            <color theme="1"/>
            <rFont val="Calibri"/>
            <scheme val="minor"/>
          </rPr>
          <t>======
ID#AAABBC418L8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67" authorId="0" shapeId="0" xr:uid="{00000000-0006-0000-0700-000063000000}">
      <text>
        <r>
          <rPr>
            <sz val="12"/>
            <color theme="1"/>
            <rFont val="Calibri"/>
            <scheme val="minor"/>
          </rPr>
          <t>======
ID#AAABBC418KU
Dorian Alberto Muñoz Rodas    (2023-11-21 03:00:02)
Reporte el % de Avance de producto considerando integralmente el reporte de los avances de gestión</t>
        </r>
      </text>
    </comment>
    <comment ref="AA67" authorId="0" shapeId="0" xr:uid="{00000000-0006-0000-0700-000034000000}">
      <text>
        <r>
          <rPr>
            <sz val="12"/>
            <color theme="1"/>
            <rFont val="Calibri"/>
            <scheme val="minor"/>
          </rPr>
          <t>======
ID#AAABBC418Ts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67" authorId="0" shapeId="0" xr:uid="{00000000-0006-0000-0700-000081000000}">
      <text>
        <r>
          <rPr>
            <sz val="12"/>
            <color theme="1"/>
            <rFont val="Calibri"/>
            <scheme val="minor"/>
          </rPr>
          <t>======
ID#AAABBCkqTLU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U68" authorId="0" shapeId="0" xr:uid="{00000000-0006-0000-0700-000005000000}">
      <text>
        <r>
          <rPr>
            <sz val="12"/>
            <color theme="1"/>
            <rFont val="Calibri"/>
            <scheme val="minor"/>
          </rPr>
          <t>======
ID#AAABBC418cc
Jorge Enrique Jimenez Guacaneme    (2023-11-21 03:00:02)
OAP-MADS: Se identifica el valor por cada una de las actividades.</t>
        </r>
      </text>
    </comment>
    <comment ref="V68" authorId="0" shapeId="0" xr:uid="{00000000-0006-0000-0700-000057000000}">
      <text>
        <r>
          <rPr>
            <sz val="12"/>
            <color theme="1"/>
            <rFont val="Calibri"/>
            <scheme val="minor"/>
          </rPr>
          <t>======
ID#AAABBC418Mc
Jorge Enrique Jimenez Guacaneme    (2023-11-21 03:00:02)
OAP-MADS: Se identifica el valor por cada objetivo- sumatoria de los valores de cada una de las actividades que correspondan al objetivo.</t>
        </r>
      </text>
    </comment>
    <comment ref="W68" authorId="0" shapeId="0" xr:uid="{00000000-0006-0000-0700-00001D000000}">
      <text>
        <r>
          <rPr>
            <sz val="12"/>
            <color theme="1"/>
            <rFont val="Calibri"/>
            <scheme val="minor"/>
          </rPr>
          <t>======
ID#AAABBC418YQ
Jorge Enrique Jimenez Guacaneme    (2023-11-21 03:00:02)
OAP-MADS: escribir el valor de acuerdo a los contratos ya suscritos para la ejecución del proyecto.</t>
        </r>
      </text>
    </comment>
    <comment ref="X68" authorId="0" shapeId="0" xr:uid="{00000000-0006-0000-0700-000019000000}">
      <text>
        <r>
          <rPr>
            <sz val="12"/>
            <color theme="1"/>
            <rFont val="Calibri"/>
            <scheme val="minor"/>
          </rPr>
          <t>======
ID#AAABBC418ZA
Jorge Enrique Jimenez Guacaneme    (2023-11-21 03:00:02)
OPA-MADS: Escribir el valor realmente pagado por los anticipos, productos o servicios recibidos</t>
        </r>
      </text>
    </comment>
    <comment ref="B73" authorId="0" shapeId="0" xr:uid="{00000000-0006-0000-0700-000078000000}">
      <text>
        <r>
          <rPr>
            <sz val="12"/>
            <color theme="1"/>
            <rFont val="Calibri"/>
            <scheme val="minor"/>
          </rPr>
          <t>======
ID#AAABBClNX8M
OAP-MADS    (2023-11-21 03:00:02)
son los medios cuantificables que llevarán al cumplimiento del objetivo general. Surgen de pasar a positivo las causas del problema.</t>
        </r>
      </text>
    </comment>
    <comment ref="C73" authorId="0" shapeId="0" xr:uid="{00000000-0006-0000-0700-00000A000000}">
      <text>
        <r>
          <rPr>
            <sz val="12"/>
            <color theme="1"/>
            <rFont val="Calibri"/>
            <scheme val="minor"/>
          </rPr>
          <t>======
ID#AAABBC418bI
Jorge Enrique Jimenez Guacaneme    (2023-11-21 03:00:02)
OAP MADS: Ver bases del PND Capitulo crecimiento verde, estrategias nacionales y regionales.</t>
        </r>
      </text>
    </comment>
    <comment ref="D73" authorId="0" shapeId="0" xr:uid="{00000000-0006-0000-0700-000025000000}">
      <text>
        <r>
          <rPr>
            <sz val="12"/>
            <color theme="1"/>
            <rFont val="Calibri"/>
            <scheme val="minor"/>
          </rPr>
          <t>======
ID#AAABBC418W8
Jorge Enrique Jimenez Guacaneme    (2023-11-21 03:00:02)
OAP-MADS: enuncie programa estratégico temático o programa estratégico instrumental con el que se articula el producto.</t>
        </r>
      </text>
    </comment>
    <comment ref="E73" authorId="0" shapeId="0" xr:uid="{00000000-0006-0000-0700-00000F000000}">
      <text>
        <r>
          <rPr>
            <sz val="12"/>
            <color theme="1"/>
            <rFont val="Calibri"/>
            <scheme val="minor"/>
          </rPr>
          <t>======
ID#AAABBC418aY
Jorge Enrique Jimenez Guacaneme    (2023-11-21 03:00:02)
OAP MADS: Enuncie la Meta:Ver bases del PND Capitulo crecimiento verde, estrategias nacionales y regionales</t>
        </r>
      </text>
    </comment>
    <comment ref="F73" authorId="0" shapeId="0" xr:uid="{00000000-0006-0000-0700-000080000000}">
      <text>
        <r>
          <rPr>
            <sz val="12"/>
            <color theme="1"/>
            <rFont val="Calibri"/>
            <scheme val="minor"/>
          </rPr>
          <t>======
ID#AAABBCkqTLc
Jorge Enrique Jimenez Guacaneme    (2023-11-21 03:00:02)
OAP- MADS: Describir la actividad del PICIA del Instituto, que se encuentra articulado con el producto</t>
        </r>
      </text>
    </comment>
    <comment ref="H73" authorId="0" shapeId="0" xr:uid="{00000000-0006-0000-0700-000066000000}">
      <text>
        <r>
          <rPr>
            <sz val="12"/>
            <color theme="1"/>
            <rFont val="Calibri"/>
            <scheme val="minor"/>
          </rPr>
          <t>======
ID#AAABBC418J4
Jorge Enrique Jimenez Guacaneme    (2023-11-21 03:00:02)
OAP-MADS. es la acción que contribuye a la transformación de insumos en productos. Debe ser coherente con</t>
        </r>
      </text>
    </comment>
    <comment ref="I73" authorId="0" shapeId="0" xr:uid="{00000000-0006-0000-0700-000029000000}">
      <text>
        <r>
          <rPr>
            <sz val="12"/>
            <color theme="1"/>
            <rFont val="Calibri"/>
            <scheme val="minor"/>
          </rPr>
          <t>======
ID#AAABBC418WM
OAP - MADS    (2023-11-21 03:00:02)
Identifique el valor numérico de la meta del Indicador de producto que espera obtener en la vigencia.</t>
        </r>
      </text>
    </comment>
    <comment ref="J73" authorId="0" shapeId="0" xr:uid="{00000000-0006-0000-0700-000071000000}">
      <text>
        <r>
          <rPr>
            <sz val="12"/>
            <color theme="1"/>
            <rFont val="Calibri"/>
            <scheme val="minor"/>
          </rPr>
          <t>======
ID#AAABBC418Hs
OAP - MADS    (2023-11-21 03:00:02)
Identifique cual es el producto que le permite alcanzar el objetivo específico.</t>
        </r>
      </text>
    </comment>
    <comment ref="K73" authorId="0" shapeId="0" xr:uid="{00000000-0006-0000-0700-000001000000}">
      <text>
        <r>
          <rPr>
            <sz val="12"/>
            <color theme="1"/>
            <rFont val="Calibri"/>
            <scheme val="minor"/>
          </rPr>
          <t>======
ID#AAABBC418dI
OAP - MADS    (2023-11-21 03:00:02)
El indicador de producto se construye a partir del producto que le permite alcanzar el objetivo específico adicionando la condición deseada según opciones del SUIFP ( Ejm: realizada(o), implementada(o), etc.).</t>
        </r>
      </text>
    </comment>
    <comment ref="L73" authorId="0" shapeId="0" xr:uid="{00000000-0006-0000-0700-00002B000000}">
      <text>
        <r>
          <rPr>
            <sz val="12"/>
            <color theme="1"/>
            <rFont val="Calibri"/>
            <scheme val="minor"/>
          </rPr>
          <t>======
ID#AAABBC418V8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73" authorId="0" shapeId="0" xr:uid="{00000000-0006-0000-0700-00004C000000}">
      <text>
        <r>
          <rPr>
            <sz val="12"/>
            <color theme="1"/>
            <rFont val="Calibri"/>
            <scheme val="minor"/>
          </rPr>
          <t>======
ID#AAABBC418PA
Dorian Alberto Muñoz Rodas    (2023-11-21 03:00:02)
Describa el subproducto entregables en este trimestre que contribuye gradualmente a cumplir con el producto final.
Este subproducto debe ser coherente con el indicador de gestión del proyecto de inversión.</t>
        </r>
      </text>
    </comment>
    <comment ref="N73" authorId="0" shapeId="0" xr:uid="{00000000-0006-0000-0700-00002F000000}">
      <text>
        <r>
          <rPr>
            <sz val="12"/>
            <color theme="1"/>
            <rFont val="Calibri"/>
            <scheme val="minor"/>
          </rPr>
          <t>======
ID#AAABBC418U4
Dorian Alberto Muñoz Rodas    (2023-11-21 03:00:02)
DESCRIBA EL PORCENTAJE DE AVANCE ESTIMADO RELACIONADO CON LOS SUBPRODUCTOS A ENTREGAR EN ESTE TRIMESTRE. 
DEBE SER ACUMULADO HASTA LLEGAR AL 100%</t>
        </r>
      </text>
    </comment>
    <comment ref="O73" authorId="0" shapeId="0" xr:uid="{00000000-0006-0000-0700-000038000000}">
      <text>
        <r>
          <rPr>
            <sz val="12"/>
            <color theme="1"/>
            <rFont val="Calibri"/>
            <scheme val="minor"/>
          </rPr>
          <t>======
ID#AAABBC418Tc
Dorian Alberto Muñoz Rodas    (2023-11-21 03:00:02)
Describa el subproducto entregables en este trimestre que contribuye gradualmente a cumplir con el producto final.
Este subproducto debe ser coherente con el indicador de gestión del proyecto de inversión.</t>
        </r>
      </text>
    </comment>
    <comment ref="P73" authorId="0" shapeId="0" xr:uid="{00000000-0006-0000-0700-000008000000}">
      <text>
        <r>
          <rPr>
            <sz val="12"/>
            <color theme="1"/>
            <rFont val="Calibri"/>
            <scheme val="minor"/>
          </rPr>
          <t>======
ID#AAABBC418cA
Dorian Alberto Muñoz Rodas    (2023-11-21 03:00:02)
DESCRIBA EL PORCENTA JE DE AVANCE ESTIMADO RELACIONADO CON LOS SUBPRODUCTOS A ENTREGAR EN ESTE TRIMESTRE. DEBE SER ACUMULADO HASTA LLEGAR AL 100%</t>
        </r>
      </text>
    </comment>
    <comment ref="Q73" authorId="0" shapeId="0" xr:uid="{00000000-0006-0000-0700-000085000000}">
      <text>
        <r>
          <rPr>
            <sz val="12"/>
            <color theme="1"/>
            <rFont val="Calibri"/>
            <scheme val="minor"/>
          </rPr>
          <t>======
ID#AAABBCkqTK0
Dorian Alberto Muñoz Rodas    (2023-11-21 03:00:02)
Describa el subproducto entregables en este trimestre que contribuye gradualmente a cumplir con el producto final.
Este subproducto debe ser coherente con el indicador de gestión del proyecto de inversión.</t>
        </r>
      </text>
    </comment>
    <comment ref="R73" authorId="0" shapeId="0" xr:uid="{00000000-0006-0000-0700-000065000000}">
      <text>
        <r>
          <rPr>
            <sz val="12"/>
            <color theme="1"/>
            <rFont val="Calibri"/>
            <scheme val="minor"/>
          </rPr>
          <t>======
ID#AAABBC418KA
Dorian Alberto Muñoz Rodas    (2023-11-21 03:00:02)
DESCRIBA EL PORCENTA JE DE AVANCE ESTIMADO RELACIONADO CON LOS SUBPRODUCTOS A ENTREGAR EN ESTE TRIMESTRE. DEBE SER ACUMULADO HASTA LLEGAR AL 100%</t>
        </r>
      </text>
    </comment>
    <comment ref="S73" authorId="0" shapeId="0" xr:uid="{00000000-0006-0000-0700-000072000000}">
      <text>
        <r>
          <rPr>
            <sz val="12"/>
            <color theme="1"/>
            <rFont val="Calibri"/>
            <scheme val="minor"/>
          </rPr>
          <t>======
ID#AAABBC418Hc
Dorian Alberto Muñoz Rodas    (2023-11-21 03:00:02)
Describa el subproducto entregables en este trimestre que contribuye gradualmente a cumplir con el producto final.
Este subproducto debe ser coherente con el indicador de gestión del proyecto de inversión.</t>
        </r>
      </text>
    </comment>
    <comment ref="T73" authorId="0" shapeId="0" xr:uid="{00000000-0006-0000-0700-000031000000}">
      <text>
        <r>
          <rPr>
            <sz val="12"/>
            <color theme="1"/>
            <rFont val="Calibri"/>
            <scheme val="minor"/>
          </rPr>
          <t>======
ID#AAABBC418UU
Dorian Alberto Muñoz Rodas    (2023-11-21 03:00:02)
DESCRIBA EL PORCENTA JE DE AVANCE ESTIMADO RELACIONADO CON LOS SUBPRODUCTOS A ENTREGAR EN ESTE TRIMESTRE. DEBE SER ACUMULADO HASTA LLEGAR AL 100%</t>
        </r>
      </text>
    </comment>
    <comment ref="Y73" authorId="0" shapeId="0" xr:uid="{00000000-0006-0000-0700-000051000000}">
      <text>
        <r>
          <rPr>
            <sz val="12"/>
            <color theme="1"/>
            <rFont val="Calibri"/>
            <scheme val="minor"/>
          </rPr>
          <t>======
ID#AAABBC418Ns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73" authorId="0" shapeId="0" xr:uid="{00000000-0006-0000-0700-00007E000000}">
      <text>
        <r>
          <rPr>
            <sz val="12"/>
            <color theme="1"/>
            <rFont val="Calibri"/>
            <scheme val="minor"/>
          </rPr>
          <t>======
ID#AAABBClNX7Q
Dorian Alberto Muñoz Rodas    (2023-11-21 03:00:02)
Reporte el % de Avance de producto considerando integralmente el reporte de los avances de gestión</t>
        </r>
      </text>
    </comment>
    <comment ref="AA73" authorId="0" shapeId="0" xr:uid="{00000000-0006-0000-0700-000011000000}">
      <text>
        <r>
          <rPr>
            <sz val="12"/>
            <color theme="1"/>
            <rFont val="Calibri"/>
            <scheme val="minor"/>
          </rPr>
          <t>======
ID#AAABBC418aI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73" authorId="0" shapeId="0" xr:uid="{00000000-0006-0000-0700-00008A000000}">
      <text>
        <r>
          <rPr>
            <sz val="12"/>
            <color theme="1"/>
            <rFont val="Calibri"/>
            <scheme val="minor"/>
          </rPr>
          <t>======
ID#AAAA9qDwMEo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C73" authorId="0" shapeId="0" xr:uid="{00000000-0006-0000-0700-00002E000000}">
      <text>
        <r>
          <rPr>
            <sz val="12"/>
            <color theme="1"/>
            <rFont val="Calibri"/>
            <scheme val="minor"/>
          </rPr>
          <t>======
ID#AAABBC418VY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U74" authorId="0" shapeId="0" xr:uid="{00000000-0006-0000-0700-000016000000}">
      <text>
        <r>
          <rPr>
            <sz val="12"/>
            <color theme="1"/>
            <rFont val="Calibri"/>
            <scheme val="minor"/>
          </rPr>
          <t>======
ID#AAABBC418Zc
Jorge Enrique Jimenez Guacaneme    (2023-11-21 03:00:02)
OAP-MADS: Se identifica el valor por cada una de las actividades.</t>
        </r>
      </text>
    </comment>
    <comment ref="V74" authorId="0" shapeId="0" xr:uid="{00000000-0006-0000-0700-000033000000}">
      <text>
        <r>
          <rPr>
            <sz val="12"/>
            <color theme="1"/>
            <rFont val="Calibri"/>
            <scheme val="minor"/>
          </rPr>
          <t>======
ID#AAABBC418T0
Jorge Enrique Jimenez Guacaneme    (2023-11-21 03:00:02)
OAP-MADS: Se identifica el valor por cada objetivo- sumatoria de los valores de cada una de las actividades que correspondan al objetivo.</t>
        </r>
      </text>
    </comment>
    <comment ref="W74" authorId="0" shapeId="0" xr:uid="{00000000-0006-0000-0700-000049000000}">
      <text>
        <r>
          <rPr>
            <sz val="12"/>
            <color theme="1"/>
            <rFont val="Calibri"/>
            <scheme val="minor"/>
          </rPr>
          <t>======
ID#AAABBC418Ps
Jorge Enrique Jimenez Guacaneme    (2023-11-21 03:00:02)
OAP-MADS: escribir el valor de acuerdo a los contratos ya suscritos para la ejecución del proyecto.</t>
        </r>
      </text>
    </comment>
    <comment ref="X74" authorId="0" shapeId="0" xr:uid="{00000000-0006-0000-0700-000027000000}">
      <text>
        <r>
          <rPr>
            <sz val="12"/>
            <color theme="1"/>
            <rFont val="Calibri"/>
            <scheme val="minor"/>
          </rPr>
          <t>======
ID#AAABBC418WY
Jorge Enrique Jimenez Guacaneme    (2023-11-21 03:00:02)
OPA-MADS: Escribir el valor realmente pagado por los anticipos, productos o servicios recibidos</t>
        </r>
      </text>
    </comment>
  </commentList>
  <extLst>
    <ext xmlns:r="http://schemas.openxmlformats.org/officeDocument/2006/relationships" uri="GoogleSheetsCustomDataVersion2">
      <go:sheetsCustomData xmlns:go="http://customooxmlschemas.google.com/" r:id="rId1" roundtripDataSignature="AMtx7mjeHpD8Fa7sP9kk89Ur7LY3A3tbkA=="/>
    </ext>
  </extLst>
</comments>
</file>

<file path=xl/sharedStrings.xml><?xml version="1.0" encoding="utf-8"?>
<sst xmlns="http://schemas.openxmlformats.org/spreadsheetml/2006/main" count="1618" uniqueCount="733">
  <si>
    <t>MINISTERIO DE AMBIENTE Y 
DESARROLLO SOSTENIBLE</t>
  </si>
  <si>
    <t>PLAN OPERATIVO ANUAL - POA  / INSTITUTOS DE INVESTIGACIÓN AMBIENTAL</t>
  </si>
  <si>
    <r>
      <rPr>
        <b/>
        <sz val="12"/>
        <color theme="0"/>
        <rFont val="Arial Narrow"/>
      </rPr>
      <t xml:space="preserve">Proceso: </t>
    </r>
    <r>
      <rPr>
        <sz val="12"/>
        <color theme="0"/>
        <rFont val="Arial Narrow"/>
      </rPr>
      <t>Gestión Integrada del Portafolio de Planes, Programas y Proyectos</t>
    </r>
  </si>
  <si>
    <r>
      <rPr>
        <b/>
        <sz val="10"/>
        <color theme="1"/>
        <rFont val="Arial Narrow"/>
      </rPr>
      <t>Versión:</t>
    </r>
    <r>
      <rPr>
        <sz val="10"/>
        <color theme="1"/>
        <rFont val="Arial Narrow"/>
      </rPr>
      <t xml:space="preserve"> 5</t>
    </r>
  </si>
  <si>
    <r>
      <rPr>
        <b/>
        <sz val="10"/>
        <color theme="1"/>
        <rFont val="Arial Narrow"/>
      </rPr>
      <t xml:space="preserve">Vigencia: </t>
    </r>
    <r>
      <rPr>
        <sz val="10"/>
        <color theme="1"/>
        <rFont val="Arial Narrow"/>
      </rPr>
      <t>21/11/2023</t>
    </r>
  </si>
  <si>
    <r>
      <rPr>
        <b/>
        <sz val="10"/>
        <color theme="1"/>
        <rFont val="Arial Narrow"/>
      </rPr>
      <t xml:space="preserve">Código : </t>
    </r>
    <r>
      <rPr>
        <sz val="10"/>
        <color theme="1"/>
        <rFont val="Arial Narrow"/>
      </rPr>
      <t>F-E-GIP-32</t>
    </r>
  </si>
  <si>
    <t>Nombre del Instituto de Investigación Ambiental</t>
  </si>
  <si>
    <t>Instituto Amazónico de Investigaciones Científicas SINCHI</t>
  </si>
  <si>
    <t>AÑO DE REPORTE</t>
  </si>
  <si>
    <t xml:space="preserve">Nombre del Proyecto No 1 </t>
  </si>
  <si>
    <t>Investigación científica transformativa para potenciar el bienestar, la conservación y la gobernanza ambiental en la Amazonia colombiana Amazonas, Caquetá, Guainía, Guaviare, Meta, Putumayo, Vaupés</t>
  </si>
  <si>
    <t>PERIODO DE REPORTE</t>
  </si>
  <si>
    <t xml:space="preserve">PRESUPUESTO PROYECTO  No 1 ($) : </t>
  </si>
  <si>
    <t>Objetivo General Proyecto</t>
  </si>
  <si>
    <t>Producir conocimiento científico transformativo, innovación y transferencia sobre la  realidad biológica, cultural, ecológica y social de la Amazonia colombiana</t>
  </si>
  <si>
    <t>FECHA DE REPORTE</t>
  </si>
  <si>
    <r>
      <rPr>
        <b/>
        <sz val="10"/>
        <color theme="1"/>
        <rFont val="Arial Narrow"/>
      </rPr>
      <t xml:space="preserve">ALINEACIÓN CON LA PLANEACIÓN NACIONAL Y ESTRATEGICA
</t>
    </r>
    <r>
      <rPr>
        <b/>
        <sz val="10"/>
        <color rgb="FFFF0000"/>
        <rFont val="Arial Narrow"/>
      </rPr>
      <t>(SE DILIGENCIA EN DICIEMBRE EN LA VIGENCIA ANTERIOR DEL POA)</t>
    </r>
  </si>
  <si>
    <r>
      <rPr>
        <b/>
        <sz val="10"/>
        <color theme="1"/>
        <rFont val="Arial Narrow"/>
      </rPr>
      <t xml:space="preserve">PROPUESTA DE ACTIVIDADES Y PRODUCTOS
</t>
    </r>
    <r>
      <rPr>
        <b/>
        <sz val="10"/>
        <color rgb="FFFF0000"/>
        <rFont val="Arial Narrow"/>
      </rPr>
      <t>(SE DILIGENCIA EN DICIEMBRE EN LA VIGENCIA ANTERIOR DEL POA)</t>
    </r>
  </si>
  <si>
    <r>
      <rPr>
        <b/>
        <sz val="10"/>
        <color theme="1"/>
        <rFont val="Arial Narrow"/>
      </rPr>
      <t xml:space="preserve">REFERENTES DE SEGUIMIENTO
(ACTIVIDADES)
</t>
    </r>
    <r>
      <rPr>
        <b/>
        <sz val="10"/>
        <color rgb="FFFF0000"/>
        <rFont val="Arial Narrow"/>
      </rPr>
      <t>(SE DILIGENCIA ENTRE DICIEMBRE Y ENERO ANTES DE EL GIRO ANUAL DE RECURSOS- ES CONDICIONAL)</t>
    </r>
  </si>
  <si>
    <r>
      <rPr>
        <b/>
        <sz val="10"/>
        <color theme="1"/>
        <rFont val="Arial Narrow"/>
      </rPr>
      <t xml:space="preserve">FINANCIACIÓN 
</t>
    </r>
    <r>
      <rPr>
        <b/>
        <sz val="10"/>
        <color rgb="FFFF0000"/>
        <rFont val="Arial Narrow"/>
      </rPr>
      <t>(SE DILIGENCIA EN DICIEMBRE EN LA VIGENCIA ANTERIOR DEL POA)</t>
    </r>
  </si>
  <si>
    <r>
      <rPr>
        <b/>
        <sz val="10"/>
        <color theme="1"/>
        <rFont val="Arial Narrow"/>
      </rPr>
      <t xml:space="preserve">SEGUIMIENTO PRESUPUESTAL
</t>
    </r>
    <r>
      <rPr>
        <b/>
        <sz val="10"/>
        <color rgb="FFFF0000"/>
        <rFont val="Arial Narrow"/>
      </rPr>
      <t>(SE DILIGENCIA EN CADA TRIMESTRE PARA EL SEGUIMIENTO PERIÓDICO DEL POA)</t>
    </r>
  </si>
  <si>
    <r>
      <rPr>
        <b/>
        <sz val="10"/>
        <color theme="1"/>
        <rFont val="Arial Narrow"/>
      </rPr>
      <t xml:space="preserve">SEGUIMIENTO  A METAS FÍSICAS POR ACTIVIDAD
</t>
    </r>
    <r>
      <rPr>
        <b/>
        <sz val="10"/>
        <color rgb="FFFF0000"/>
        <rFont val="Arial Narrow"/>
      </rPr>
      <t>(SE DILIGENCIA EN CADA TRIMESTRE PARA EL SEGUIMIENTO PERIÓDICO DEL POA)</t>
    </r>
  </si>
  <si>
    <r>
      <rPr>
        <b/>
        <sz val="10"/>
        <color theme="1"/>
        <rFont val="Arial Narrow"/>
      </rPr>
      <t xml:space="preserve">EVALUACIÓN  IMPACTO DE LA GESTIÓN
</t>
    </r>
    <r>
      <rPr>
        <b/>
        <sz val="10"/>
        <color rgb="FFFF0000"/>
        <rFont val="Arial Narrow"/>
      </rPr>
      <t>(SE DILIGENCIA ANUALMENTE PARA LA EVALUACIÓN DE CIERRE DEL POA)</t>
    </r>
  </si>
  <si>
    <t xml:space="preserve">OBSERVACIONES 
</t>
  </si>
  <si>
    <t>Objetivo específico (1)</t>
  </si>
  <si>
    <t>Articulación del objetivo específico con la estrategia del PND</t>
  </si>
  <si>
    <t>PET - PEI 
PENIA</t>
  </si>
  <si>
    <t>Articulación del Producto con la Meta del PND</t>
  </si>
  <si>
    <t>Articulación del Producto con PICIA</t>
  </si>
  <si>
    <t>Producto(s)</t>
  </si>
  <si>
    <t>Indicador(es) de Producto</t>
  </si>
  <si>
    <t xml:space="preserve">Meta </t>
  </si>
  <si>
    <t>Resultados 
Esperados año</t>
  </si>
  <si>
    <t>No. PIIP</t>
  </si>
  <si>
    <t>No.  Cadena de valor</t>
  </si>
  <si>
    <t>% Contribución actividad a la consecución del objetivo</t>
  </si>
  <si>
    <t>Actividades</t>
  </si>
  <si>
    <t>% de Avance acumulado esperado de la actividad
Trimestre I</t>
  </si>
  <si>
    <t>% de Avance acumulado esperado de la actividad
Trimestre II</t>
  </si>
  <si>
    <t>% de Avance acumulado esperado de la actividad
Trimestre III</t>
  </si>
  <si>
    <t>% de Avance acumulado esperado de la actividad
Trimestre IV</t>
  </si>
  <si>
    <t>PRESUPUESTO APROPIACIÓN INICIAL</t>
  </si>
  <si>
    <t>PROGRAMACIÓN DE AVANCE PRESUPUESTAL ACUMULADO</t>
  </si>
  <si>
    <t xml:space="preserve">EJECUCION PRESUPUESTO </t>
  </si>
  <si>
    <t xml:space="preserve">% de Avance acumulado por actividad
</t>
  </si>
  <si>
    <t xml:space="preserve">Descripción del Avance
</t>
  </si>
  <si>
    <t xml:space="preserve">% Contribución al objetivo
</t>
  </si>
  <si>
    <t>Informe de Evaluación a la Ejecución 
(Impacto de la gestión frente al PENIA, PICIA, POA)</t>
  </si>
  <si>
    <t xml:space="preserve">Valor Actividad  ($) </t>
  </si>
  <si>
    <t>Valor por objetivo ($)</t>
  </si>
  <si>
    <t>Trimestre I</t>
  </si>
  <si>
    <t>Trimestre II</t>
  </si>
  <si>
    <t>Trimestre III</t>
  </si>
  <si>
    <t>Trimestre IV</t>
  </si>
  <si>
    <t>Valor comprometido</t>
  </si>
  <si>
    <t>Valor pagado</t>
  </si>
  <si>
    <t>1. Ampliar el  conocimiento de la biodiversidad amazónica y sus servicios ecosistémicos, enfocado al ordenamiento del territorio amazónico en torno al agua y la justicia ambiental</t>
  </si>
  <si>
    <t>Transformación 1. Ordenamiento del territorio en torno al agua y justicia ambiental.
1. Justicia ambiental y gobernanza inclusiva.
b. Democratización del conocimiento, la información ambiental y de riesgo de desastres
2. El agua, la biodiversidad y las personas, en el centro del ordenamiento
territorial
a. Ciclo del agua como base del ordenamiento territorial</t>
  </si>
  <si>
    <t xml:space="preserve">Programa 3. Agua, ecosistemas acuáticos y territorio
1. Análisis integral de cuencas.
 Programa 4. Biodiversidad, bienestar y sostenibilidad
1. Sistemas socioecológicos
3. Valorización de la biodiversidad
Programa 5. Salud y calidad ambientales
4. Salud de los ecosistemas
</t>
  </si>
  <si>
    <t>Acuerdos territoriales para el ordenamiento alrededor del agua (macrometa).
Monitoreo de calidad ambiental (línea base y metas); degradación ambiental; conservación.
Programa Amazonía</t>
  </si>
  <si>
    <t>Línea 1. Biodiversidad amazónica y sus servicios ecosistémicos
Línea 2. Bases científicas para la conservación de ecosistemas
acuáticos, la gestión de la contaminación y su importancia
en el ordenamiento territorial de la Amazonia.</t>
  </si>
  <si>
    <t xml:space="preserve">3204014
Servicio de monitoreo de la biodiversidad y los Servicio eco sistémicos </t>
  </si>
  <si>
    <t xml:space="preserve">320401400
Documentos con Informes de monitoreo elaborados </t>
  </si>
  <si>
    <t xml:space="preserve">Un documento de reporte de determinación de mercurio (Hg) en agua, suelos sedimentos y peces para las Subcuencas de los ríos Guaviare, Caquetá,  Putumayo, Amazonas y Vaupés
</t>
  </si>
  <si>
    <t xml:space="preserve">Caracterizar ambientes acuáticos, ríos o humedales, sobre biodiversidad, fisicoquímica o geomorfología  en subcuencas de la Amazonia
</t>
  </si>
  <si>
    <t>Documento sobre la biodiversidad amazónica (flora, fauna, ecosistemas acuáticos, suelos, microorganismos y recursos genéticos) y el estado de los ecosistemas y estrategias de manejo y monitoreo comunitario que fortalezcan la gobernanza ambiental de Guaviare, Caquetá y sur del Meta</t>
  </si>
  <si>
    <t>Generar conocimiento de la biodiversidad en diferentes niveles de expresión para dar cuenta del estado de los ecosistemas amazónicos (flora, fauna, suelos, microrganismos, recursos genéricos, ecosistemas acuáticos)</t>
  </si>
  <si>
    <t>No aplica</t>
  </si>
  <si>
    <t>Generar conocimiento sobre valoración de la biodiversidad y sus servicios ecosistémicos</t>
  </si>
  <si>
    <t>Documento técnico sobre el estado de los recursos hidrobiológicos en un sector de la subcuenca río Guaviare</t>
  </si>
  <si>
    <t>Generar información científica sobre el valor y estado de los recursos hídricos y  las posibles afectaciones en los componentes bióticos y abióticos de los ecosistemas amazónicos, que derivan de los procesos de transformación local y regional</t>
  </si>
  <si>
    <r>
      <rPr>
        <sz val="11"/>
        <color theme="1"/>
        <rFont val="Arial Narrow"/>
      </rPr>
      <t xml:space="preserve">Documento </t>
    </r>
    <r>
      <rPr>
        <sz val="11"/>
        <color theme="1"/>
        <rFont val="Arial Narrow"/>
      </rPr>
      <t>técnico sobre monitoreo del uso de especies de fauna en Vaupés (felinos)</t>
    </r>
  </si>
  <si>
    <t>Realizar procesos  de monitoreo comunitario y colaborativo de las dinámicas de uso y manejo de la biodiversidad</t>
  </si>
  <si>
    <t>Línea 1. Biodiversidad amazónica y sus servicios ecosistémicos.</t>
  </si>
  <si>
    <t>3204032 Colecciones biológicas</t>
  </si>
  <si>
    <t>320403200
Colecciones biológicas preservadas</t>
  </si>
  <si>
    <r>
      <rPr>
        <sz val="11"/>
        <color theme="1"/>
        <rFont val="Arial Narrow"/>
      </rPr>
      <t xml:space="preserve">Seis colecciones biológicas curadas y
sistematizadas:
</t>
    </r>
    <r>
      <rPr>
        <sz val="11"/>
        <color theme="1"/>
        <rFont val="Arial Narrow"/>
      </rPr>
      <t xml:space="preserve">Herbario Amazónico Colombiano
SINCHI Anfibios
SINCHI Reptiles
CIACOL
COLMIS
COMAC
</t>
    </r>
    <r>
      <rPr>
        <sz val="11"/>
        <color theme="1"/>
        <rFont val="Arial Narrow"/>
      </rPr>
      <t xml:space="preserve">
</t>
    </r>
    <r>
      <rPr>
        <sz val="11"/>
        <color theme="1"/>
        <rFont val="Arial Narrow"/>
      </rPr>
      <t xml:space="preserve">2. </t>
    </r>
    <r>
      <rPr>
        <sz val="11"/>
        <color theme="1"/>
        <rFont val="Arial Narrow"/>
      </rPr>
      <t xml:space="preserve">4000 registros ingresados a las colecciones.
</t>
    </r>
    <r>
      <rPr>
        <sz val="11"/>
        <color theme="1"/>
        <rFont val="Arial Narrow"/>
      </rPr>
      <t xml:space="preserve">3. </t>
    </r>
    <r>
      <rPr>
        <sz val="11"/>
        <color theme="1"/>
        <rFont val="Arial Narrow"/>
      </rPr>
      <t>Cinco colecciones disponibles para consultas.</t>
    </r>
  </si>
  <si>
    <t>Realizar curaduría de colecciones biológicas</t>
  </si>
  <si>
    <t xml:space="preserve">Sistematizar y  gestionar  la información de las colecciones </t>
  </si>
  <si>
    <t>Objetivo específico (2)</t>
  </si>
  <si>
    <t>2. Implementar un modelo de conservación de la Amazonia con enfoque agroambiental y   gobernanza transformativa  hacia una economía basada en la biodiversidad y la resiliencia climática</t>
  </si>
  <si>
    <t xml:space="preserve">Transformación 4. Transformación productiva, internacionalización y acción climática
 Programa de conservación de la naturaleza y su restauración: 
a. Freno de la deforestación ;
 b.  Restauración participativa de ecosistemas, áreas protegidas y otras áreas ambientalmente estratégicas
Modelos de bioeconomía basada en el conocimiento y la innovación
Territorio y sociedad resilientes al clima 
 Ciudades y hábitats resilientes
</t>
  </si>
  <si>
    <t xml:space="preserve"> Programa 4. Biodiversidad, bienestar y sostenibilidad
4. Gestión de la información para su apropiación y el fortalecimiento de cadenas de valor
5. Múltiples valores y sistemas de conocimiento
6. Bioinnovación
7. Territorios resilientes y sostenibles
Programa 1. Cambio climático
1. Investigación en cambio climático y riesgo de desastres para la generación de conocimiento
técnico-científico a escala regional
</t>
  </si>
  <si>
    <t xml:space="preserve">Núcleos de desarrollo forestal y de la biodiversidad en
proceso de consolidación.
Áreas en proceso de restauración, recuperación y rehabilitación de ecosistemas degradados
Proyectos de investigación aplicada en bioeconomía para la transformación productiva
Contribución a la proyección para
determinar la tendencia de emisiones de
unas actividades específicas del país
Proyectos  territoriales para mejorar la  gestión ambiental urbana en municipios de menos de 50 mil habitantes
</t>
  </si>
  <si>
    <t>Línea 3. Desarrollo rural agroambiental, restauración participativa
y economía forestal en la Amazonia.
Línea 4. Bioeconomía para la transformación productiva,
innovadora y sustentable en la Amazonia colombiana.
Línea 5. Cambio climático para territorios y sociedades resilientes
en la Amazonia colombiana.
Impacto 1. Ciencia e innovación transformativa para las políticas públicas.</t>
  </si>
  <si>
    <t>3204013
Servicio de modelamiento para la conservación de la biodiversidad</t>
  </si>
  <si>
    <t>320401300
Modelos para la conservación de la biodiversidad realizados</t>
  </si>
  <si>
    <t>Documento técnico de modelación de ecosistemas y escenarios dinámicos del territorio.</t>
  </si>
  <si>
    <t>Caracterizar corredores y modelación de escenarios de fragmentación y conectividad, pérdida de bosques, degradación ambiental y cambios en los 
servicios ecosistémicos</t>
  </si>
  <si>
    <r>
      <rPr>
        <sz val="11"/>
        <color theme="1"/>
        <rFont val="Arial Narrow"/>
      </rPr>
      <t xml:space="preserve">Una nueva tecnología desarrollada: secado asistido con energías alternativas para matrices amazónicas.
</t>
    </r>
    <r>
      <rPr>
        <sz val="11"/>
        <color theme="1"/>
        <rFont val="Arial Narrow"/>
      </rPr>
      <t>T</t>
    </r>
    <r>
      <rPr>
        <sz val="11"/>
        <color theme="1"/>
        <rFont val="Arial Narrow"/>
      </rPr>
      <t xml:space="preserve">res agendas de bioeconomía implementadas (Guaviare, Guainía y Putumayo).
</t>
    </r>
  </si>
  <si>
    <t>Desarrollar tecnologías para la innovación de nuevos procesos, productos y servicios a partir de la bioprospección y de nuevas alternativas de uso y aprovechamiento como estrategia de economía circular</t>
  </si>
  <si>
    <r>
      <rPr>
        <sz val="11"/>
        <color theme="1"/>
        <rFont val="Arial Narrow"/>
      </rPr>
      <t>Núcleo de desarrollo</t>
    </r>
    <r>
      <rPr>
        <sz val="11"/>
        <color theme="1"/>
        <rFont val="Arial Narrow"/>
      </rPr>
      <t xml:space="preserve"> forestal y de la biodiversidad de ACEFYN en la Estrella fluvial de Inírida, Guainía, en proceso de consolidación, con intervenciones integrales que tengan enfoque de bioeconomía </t>
    </r>
    <r>
      <rPr>
        <sz val="11"/>
        <color theme="1"/>
        <rFont val="Arial Narrow"/>
      </rPr>
      <t>(incluye acuerdos de conservación del bosque)</t>
    </r>
    <r>
      <rPr>
        <sz val="11"/>
        <color theme="1"/>
        <rFont val="Arial Narrow"/>
      </rPr>
      <t>.</t>
    </r>
  </si>
  <si>
    <t>Generar, promover y trasferir conocimiento científico, innovaciones y apropiación social en Desarrollo Rural agroambiental como soporte las estrategias de lucha contra la deforestación y el cambio climático en la Amazonia</t>
  </si>
  <si>
    <r>
      <rPr>
        <sz val="11"/>
        <color theme="1"/>
        <rFont val="Arial Narrow"/>
      </rPr>
      <t>Documentos</t>
    </r>
    <r>
      <rPr>
        <sz val="11"/>
        <color theme="1"/>
        <rFont val="Arial Narrow"/>
      </rPr>
      <t xml:space="preserve"> técnicos sobre la restauración participativa de ecosistemas y suelos degradados en la Amazonia colombiana:
</t>
    </r>
    <r>
      <rPr>
        <sz val="11"/>
        <color theme="1"/>
        <rFont val="Arial Narrow"/>
      </rPr>
      <t>a. Restauración participativa.
b. Documento técnico de la restauración ecológica en La Lindosa.
c. RESTAURA- Módulo de monitoreo.</t>
    </r>
  </si>
  <si>
    <t>Generar, promover y trasferir conocimiento, tecnologías e innovaciones en restauración  de ecosistemas priorizados y suelos degradados en la Amazonia Colombiana</t>
  </si>
  <si>
    <t>Realizar pilotos de acupuntura urbana a partir de Soluciones Basadas en la Naturaleza -SBN</t>
  </si>
  <si>
    <t>Un documento técnico con la Estructura ecologica de una ciudad amazónica.</t>
  </si>
  <si>
    <r>
      <rPr>
        <sz val="11"/>
        <color theme="1"/>
        <rFont val="Arial Narrow"/>
      </rPr>
      <t>Realizar analisis de estructura ecologica de cuidades Amazónicas</t>
    </r>
    <r>
      <rPr>
        <sz val="11"/>
        <color rgb="FFFF0000"/>
        <rFont val="Arial Narrow"/>
      </rPr>
      <t xml:space="preserve"> </t>
    </r>
    <r>
      <rPr>
        <b/>
        <sz val="11"/>
        <color rgb="FFFF0000"/>
        <rFont val="Arial Narrow"/>
      </rPr>
      <t>(NUEVA ACTIVIDAD)</t>
    </r>
  </si>
  <si>
    <t xml:space="preserve">3204064
Documento de estudios técnicos </t>
  </si>
  <si>
    <t xml:space="preserve">320406400
Documentos de estudios realizados </t>
  </si>
  <si>
    <r>
      <rPr>
        <sz val="11"/>
        <color theme="1"/>
        <rFont val="Arial Narrow"/>
      </rPr>
      <t>Investigaciones</t>
    </r>
    <r>
      <rPr>
        <sz val="11"/>
        <color theme="1"/>
        <rFont val="Arial Narrow"/>
      </rPr>
      <t xml:space="preserve"> dirigidas a comprender los efectos del cambio climático sobre los ecosistemas a diferentes escalas:
</t>
    </r>
    <r>
      <rPr>
        <sz val="11"/>
        <color theme="1"/>
        <rFont val="Arial Narrow"/>
      </rPr>
      <t xml:space="preserve">a. Ocho parcelas de la Red de Parcelas Permanentes monitoreadas (publicaciónen 2025).
</t>
    </r>
    <r>
      <rPr>
        <sz val="11"/>
        <color theme="1"/>
        <rFont val="Arial Narrow"/>
      </rPr>
      <t>b. Spring NOrthern aMazon Aerosol eXperiment - SNOMAX</t>
    </r>
    <r>
      <rPr>
        <sz val="11"/>
        <color theme="1"/>
        <rFont val="Arial Narrow"/>
      </rPr>
      <t xml:space="preserve"> (Guaviare</t>
    </r>
    <r>
      <rPr>
        <sz val="11"/>
        <color theme="1"/>
        <rFont val="Arial Narrow"/>
      </rPr>
      <t>).</t>
    </r>
  </si>
  <si>
    <t xml:space="preserve">Generar conocimiento científico de los efectos del cambio climático  sobre los ecosistemas a diferentes escalas </t>
  </si>
  <si>
    <r>
      <rPr>
        <sz val="11"/>
        <color theme="1"/>
        <rFont val="Arial Narrow"/>
      </rPr>
      <t>Documentos</t>
    </r>
    <r>
      <rPr>
        <sz val="11"/>
        <color theme="1"/>
        <rFont val="Arial Narrow"/>
      </rPr>
      <t xml:space="preserve"> técnicos de seguimiento a las acciones del CONPES 4058 Variabilidad climática:
</t>
    </r>
    <r>
      <rPr>
        <sz val="11"/>
        <color theme="1"/>
        <rFont val="Arial Narrow"/>
      </rPr>
      <t>a. Estudios del comportamiento histórico de la precipitación en zonas priorizadas de la Amazonía Colombiana, según observaciones y modelos climáticos globales, como insumo para la gestión de la variabilidad climática en la región.
b. Análisis de vulnerabilidad y riesgo asociado a la variabilidad y el cambio climático en Amazonas y Guaviare.</t>
    </r>
    <r>
      <rPr>
        <sz val="11"/>
        <color theme="1"/>
        <rFont val="Arial Narrow"/>
      </rPr>
      <t xml:space="preserve">
</t>
    </r>
  </si>
  <si>
    <t>Generar modelos, evaluaciones y análisis de las condiciones actuales y futuras de vulnerabilidad y riesgo asociadas a la variabilidad y el cambio climático</t>
  </si>
  <si>
    <t>Objetivo específico (3)</t>
  </si>
  <si>
    <t xml:space="preserve">3. Fomentar la democratización del conocimiento y la información ambiental sobre la  realidad biológica, social, económica, ecológica y cultura de la Amazonia colombiana </t>
  </si>
  <si>
    <t>Actores diferenciales para el cambio
5. Pueblos y comunidades étnicas
Convergencia Regional para el Bienestar y Buen Vivir</t>
  </si>
  <si>
    <t xml:space="preserve">Programa 6. Construcción de territorios sostenibles
6. Relaciones culturales en el manejo territorial
Programa 7. Apropiación social del conocimiento ASC para la gobernanza ambiental
3. Estrategias de ASC para la gobernanza ambiental </t>
  </si>
  <si>
    <t xml:space="preserve">Fortalecimiento organizativo y gobierno propio
</t>
  </si>
  <si>
    <t>Línea 6. Conocimientos locales para la gobernanza transformativa
y asentamientos humanos resilientes en la Amazonia.</t>
  </si>
  <si>
    <t>3204009
Servicio de protección del conocimiento tradicional</t>
  </si>
  <si>
    <t>320400900
Documentos de protección del conocimiento tradicional realizados</t>
  </si>
  <si>
    <r>
      <rPr>
        <sz val="11"/>
        <color theme="1"/>
        <rFont val="Arial Narrow"/>
      </rPr>
      <t xml:space="preserve">Seis documentos técnicos de protección del conocimiento tradicional:
</t>
    </r>
    <r>
      <rPr>
        <sz val="11"/>
        <color theme="1"/>
        <rFont val="Arial Narrow"/>
      </rPr>
      <t>1. Análisis del monitoreo en  4 chagras. (La Chorrera, Mitú, CIHTACOYD, y EFI).
2. Ordenamiento territorial y ambiental  AATAC.
3. Cartilla de Saberes y Sabores del Vaupés.
4. Memoria de la "Feria  de Saberes y Sabores" 2025.
5. Enciclopedia de plantas medicinales (avance 80%).
6. Grabaciones</t>
    </r>
    <r>
      <rPr>
        <sz val="11"/>
        <color rgb="FFFF0000"/>
        <rFont val="Arial Narrow"/>
      </rPr>
      <t xml:space="preserve"> </t>
    </r>
    <r>
      <rPr>
        <sz val="11"/>
        <color theme="1"/>
        <rFont val="Arial Narrow"/>
      </rPr>
      <t>de la publicación: Los animales de la gente de centro en el territorio de AZICATCH.</t>
    </r>
  </si>
  <si>
    <t>Generar información colaborativa sobre los conocimientos tradicionales asociados a la biodiversidad y el dialogo de saberes que fortalezca el relacionamiento de las sociedades tradicionales con su entorno  y proteja el patrimonio cultural e inmaterial</t>
  </si>
  <si>
    <r>
      <rPr>
        <sz val="11"/>
        <color theme="1"/>
        <rFont val="Arial Narrow"/>
      </rPr>
      <t xml:space="preserve">Dos reportes del monitoreo de los Indicadores de Bienestar Humano Indígena:
</t>
    </r>
    <r>
      <rPr>
        <sz val="11"/>
        <color theme="1"/>
        <rFont val="Arial Narrow"/>
      </rPr>
      <t xml:space="preserve">1. Reporte del monitoreo de los indicadores en Amazonas.
2. Documento de análisis comparativo AATIS de los IBHI para: Guainía, Vaupés y Amazonas.
</t>
    </r>
    <r>
      <rPr>
        <sz val="11"/>
        <color theme="1"/>
        <rFont val="Arial Narrow"/>
      </rPr>
      <t xml:space="preserve">
</t>
    </r>
  </si>
  <si>
    <t>Realizar el monitoreo de los IBHI en las Asociaciones Indígenas de la Amazonia</t>
  </si>
  <si>
    <t>Transformación 1. Ordenamiento del territorio en torno al agua y justicia ambiental.
1. Justicia ambiental y gobernanza inclusiva.
Implementación del acuerdo de Escazú
Democratización del conocimiento, la información ambiental y de riesgo de desastres</t>
  </si>
  <si>
    <t>Programa 7. Apropiación social del conocimiento para la gobernanza ambiental
1. Gestión de conocimiento en gobernanza ambiental
2. Dinámicas de los conflictos socio-ambientales
5. Metodologías e instrumentos de participación social formal e informal para una gobernanza ambiental 
Programa 8. Gestión integral de la información ambiental en Colombia
2. Acceso a la información</t>
  </si>
  <si>
    <t>Nuevo Ordenamiento Territorial Alrededor del Agua (macrometa)
y Justicia Ambiental
Conflictos socioambientales abordados en los 13
territorios priorizados desde diferentes enfoques
diferenciales</t>
  </si>
  <si>
    <t>Impacto 1. Ciencia e innovación transformativa para las políticas públicas.
Impacto 2. Enfoques para la democratización de la información ambiental.</t>
  </si>
  <si>
    <t>3204055
Servicio de información para la gestión del conocimiento  ambiental implementado </t>
  </si>
  <si>
    <t>320405500
Sistemas de información implementados</t>
  </si>
  <si>
    <r>
      <rPr>
        <sz val="11"/>
        <color theme="1"/>
        <rFont val="Arial Narrow"/>
      </rPr>
      <t>Actualización del módulo</t>
    </r>
    <r>
      <rPr>
        <sz val="11"/>
        <color theme="1"/>
        <rFont val="Arial Narrow"/>
      </rPr>
      <t xml:space="preserve"> de Conflictos Socioambientales de la Amazonia colombiana.</t>
    </r>
  </si>
  <si>
    <t xml:space="preserve">Actualizar el módulo de Atlas de conflictos socioambientales de la Amazonia colombiana en el SIATAC </t>
  </si>
  <si>
    <t>Dos mapas de coberturas de la tierra publicados.</t>
  </si>
  <si>
    <t xml:space="preserve">Actualizar los contenidos de  datos de coberturas terrestres y las dinámicas de cambio del SIATAC de los aspectos ambientales de la
Amazonia colombiana </t>
  </si>
  <si>
    <t>Dos rutas de democratización del acceso a la información ambiental para el empoderamiento de las comunidades locales en Amazonas y Putumayo.</t>
  </si>
  <si>
    <t xml:space="preserve">Implementar rutas de democratización del acceso a la información ambiental para el empoderamiento de las
comunidades locales </t>
  </si>
  <si>
    <t>Dos reportes realizados del Módulo de seguimiento a los Acuerdos de conservación de Bosque en el MoSCAL.</t>
  </si>
  <si>
    <t>Realizar monitoreo semestral del seguimiento a asociaciones y predios con Acuerdos de conservación de Bosque</t>
  </si>
  <si>
    <t>TOTAL  PROYECTO No 1</t>
  </si>
  <si>
    <t xml:space="preserve">Nombre del Proyecto No 2 </t>
  </si>
  <si>
    <t xml:space="preserve">Fortalecimiento de la gestión y modernización de las capacidades institucionales para la investigación científica transformativa en la Amazonia colombiana. </t>
  </si>
  <si>
    <t xml:space="preserve">PRESUPUESTO PROYECTO  No 2 ($) : </t>
  </si>
  <si>
    <t xml:space="preserve">Fortalecer las capacidades de gestión y la infraestructura física y  tecnológica  de la investigación científica transformativa en la Amazonia colombiana </t>
  </si>
  <si>
    <t>2. Potenciar la gestión de la investigación científica transformativa en la Amazonia colombiana</t>
  </si>
  <si>
    <t>Transformación 1. Ordenamiento del territorio en torno al agua y justicia ambiental.
Modernización de la institucionalidad ambiental y de gestión del riesgo de desastres</t>
  </si>
  <si>
    <t>Fortalecimiento institucional</t>
  </si>
  <si>
    <t>Modernización Institucional del SINA</t>
  </si>
  <si>
    <t>Condiciones habilitantes: Gestión y modernización de las capacidades institucionales para la investigación científica transformativa en la Amazonia colombiana.</t>
  </si>
  <si>
    <t>3299068
Sedes dotadas</t>
  </si>
  <si>
    <t>329906800
Sedes dotadas</t>
  </si>
  <si>
    <t>Un documento de informe de amparos y custodia de la información.</t>
  </si>
  <si>
    <t>Adquirir los amparos  de los instrumentos físicos y logísticos del proceso investigativo y de  la custodia de información ambiental de la Amazonia colombiana</t>
  </si>
  <si>
    <t>Un plan de adquisiciones ejecutado.</t>
  </si>
  <si>
    <t>Dotar los espacios de investigación del Instituto SINCHI en la Amazonia colombiana con el equipamiento necesario</t>
  </si>
  <si>
    <t>Un plan de capacitación implementado.</t>
  </si>
  <si>
    <t>Estimular las capacidades institucionales a través de la formación, capacitación y el trabajo colaborativo</t>
  </si>
  <si>
    <r>
      <rPr>
        <b/>
        <sz val="10"/>
        <color theme="1"/>
        <rFont val="Arial Narrow"/>
      </rPr>
      <t xml:space="preserve">ALINEACIÓN CON LA PLANEACIÓN NACIONAL Y ESTRATEGICA
</t>
    </r>
    <r>
      <rPr>
        <b/>
        <sz val="10"/>
        <color rgb="FFFF0000"/>
        <rFont val="Arial Narrow"/>
      </rPr>
      <t>(SE DILIGENCIA EN DICIEMBRE EN LA VIGENCIA ANTERIOR DEL POA)</t>
    </r>
  </si>
  <si>
    <r>
      <rPr>
        <b/>
        <sz val="10"/>
        <color theme="1"/>
        <rFont val="Arial Narrow"/>
      </rPr>
      <t xml:space="preserve">PROPUESTA DE ACTIVIDADES Y PRODUCTOS
</t>
    </r>
    <r>
      <rPr>
        <b/>
        <sz val="10"/>
        <color rgb="FFFF0000"/>
        <rFont val="Arial Narrow"/>
      </rPr>
      <t>(SE DILIGENCIA EN DICIEMBRE EN LA VIGENCIA ANTERIOR DEL POA)</t>
    </r>
  </si>
  <si>
    <r>
      <rPr>
        <b/>
        <sz val="10"/>
        <color theme="1"/>
        <rFont val="Arial Narrow"/>
      </rPr>
      <t xml:space="preserve">REFERENTES DE SEGUIMIENTO
(ACTIVIDADES)
</t>
    </r>
    <r>
      <rPr>
        <b/>
        <sz val="10"/>
        <color rgb="FFFF0000"/>
        <rFont val="Arial Narrow"/>
      </rPr>
      <t>(SE DILIGENCIA ENTRE DICIEMBRE Y ENERO ANTES DE EL GIRO ANUAL DE RECURSOS- ES CONDICIONAL)</t>
    </r>
  </si>
  <si>
    <r>
      <rPr>
        <b/>
        <sz val="10"/>
        <color theme="1"/>
        <rFont val="Arial Narrow"/>
      </rPr>
      <t xml:space="preserve">FINANCIACIÓN 
</t>
    </r>
    <r>
      <rPr>
        <b/>
        <sz val="10"/>
        <color rgb="FFFF0000"/>
        <rFont val="Arial Narrow"/>
      </rPr>
      <t>(SE DILIGENCIA EN DICIEMBRE EN LA VIGENCIA ANTERIOR DEL POA)</t>
    </r>
  </si>
  <si>
    <r>
      <rPr>
        <b/>
        <sz val="10"/>
        <color theme="1"/>
        <rFont val="Arial Narrow"/>
      </rPr>
      <t xml:space="preserve">SEGUIMIENTO PRESUPUESTAL
</t>
    </r>
    <r>
      <rPr>
        <b/>
        <sz val="10"/>
        <color rgb="FFFF0000"/>
        <rFont val="Arial Narrow"/>
      </rPr>
      <t>(SE DILIGENCIA EN CADA TRIMESTRE PARA EL SEGUIMIENTO PERIÓDICO DEL POA)</t>
    </r>
  </si>
  <si>
    <r>
      <rPr>
        <b/>
        <sz val="10"/>
        <color theme="1"/>
        <rFont val="Arial Narrow"/>
      </rPr>
      <t xml:space="preserve">SEGUIMIENTO  A METAS FÍSICAS POR ACTIVIDAD
</t>
    </r>
    <r>
      <rPr>
        <b/>
        <sz val="10"/>
        <color rgb="FFFF0000"/>
        <rFont val="Arial Narrow"/>
      </rPr>
      <t>(SE DILIGENCIA EN CADA TRIMESTRE PARA EL SEGUIMIENTO PERIÓDICO DEL POA)</t>
    </r>
  </si>
  <si>
    <r>
      <rPr>
        <b/>
        <sz val="10"/>
        <color theme="1"/>
        <rFont val="Arial Narrow"/>
      </rPr>
      <t xml:space="preserve">EVALUACIÓN  IMPACTO DE LA GESTIÓN
</t>
    </r>
    <r>
      <rPr>
        <b/>
        <sz val="10"/>
        <color rgb="FFFF0000"/>
        <rFont val="Arial Narrow"/>
      </rPr>
      <t>(SE DILIGENCIA ANUALMENTE PARA LA EVALUACIÓN DE CIERRE DEL POA)</t>
    </r>
  </si>
  <si>
    <t>1. Optimizar la infraestructura física y tecnológica adecuada en la investigación científica transformativa en la Amazonia colombiana</t>
  </si>
  <si>
    <t>3299016
Sedes mantenidas</t>
  </si>
  <si>
    <t>329901600
Sedes mantenidas</t>
  </si>
  <si>
    <t xml:space="preserve">Un plan de mantenimiento y  adecuación de infraestructura física para la investigación.
</t>
  </si>
  <si>
    <t>Ampliar las condiciones de uso de la infraestructura de investigación del Instituto SINCHI en la Amazonia colombiana.</t>
  </si>
  <si>
    <r>
      <rPr>
        <sz val="11"/>
        <color theme="1"/>
        <rFont val="Arial Narrow"/>
      </rPr>
      <t xml:space="preserve">Cuatro sistemas de gestión mantenidos:
</t>
    </r>
    <r>
      <rPr>
        <sz val="11"/>
        <color theme="1"/>
        <rFont val="Arial Narrow"/>
      </rPr>
      <t>1. Sistema de gestión documental.
2. Sistema Integrado de Gestión de Calidad - MECI.
3. Sistema de Gestión ambiental.
4. Sistema de Seguridad y Salud en el Trabajo.</t>
    </r>
  </si>
  <si>
    <t xml:space="preserve">Implementar los sistemas de gestión institucionales </t>
  </si>
  <si>
    <t>Un informe de implementación del Plan Estratégico de Tecnologías de la Información.</t>
  </si>
  <si>
    <t>Mejorar la infraestructura tecnológica de las sedes del Instituto SINCHI en la Amazonia colombiana</t>
  </si>
  <si>
    <t>TOTAL  PROYECTO No 2</t>
  </si>
  <si>
    <t>Fuente: Instituto SINCHI, Oficina asesora de Planeación - Unidad Financiera y Presupuesto, 2024</t>
  </si>
  <si>
    <t>ARTICULACIÓN 
 PLAN NACIONAL DE DESARROLLO 2022-2026
Colombia Potencia mundial de la vida</t>
  </si>
  <si>
    <t>ARTICULACIÓN CON OBJETIVOS DE DESARROLLO SOSTENIBLE</t>
  </si>
  <si>
    <t>ARTICULACIÓN PENIA 
2021-2030</t>
  </si>
  <si>
    <t xml:space="preserve">ARTICULACIÓN 
PICIA 2022 - 2026
Ciencia y conocimiento para la transición de la Amazonia colombiana hacia la sustentabilidad </t>
  </si>
  <si>
    <t>ARTICULACIÓN 
PLAN ESTRATÉGICO INSTITUCIONAL 2023-2032
Conocer más, aprovechar mejor y conservar el patrimonio natural
y cultural de la Amazonia colombiana</t>
  </si>
  <si>
    <t>PROYECTOS DE INVESTIGACIÓN 2025</t>
  </si>
  <si>
    <t xml:space="preserve"> TRANSFORMACIÓN DEL PLAN NACIONAL DE DESARROLLO
 </t>
  </si>
  <si>
    <t>CATALIZADOR</t>
  </si>
  <si>
    <t>PROGRAMA</t>
  </si>
  <si>
    <t>META</t>
  </si>
  <si>
    <t>ODS</t>
  </si>
  <si>
    <t>PROGRAMA PENIA</t>
  </si>
  <si>
    <t>LINEA PENIA</t>
  </si>
  <si>
    <t>LÍNEA DE INVESTIGACIÓN
IMPACTO</t>
  </si>
  <si>
    <t>PROGRAMA DE INVESTIGACIÓN</t>
  </si>
  <si>
    <t>LÍNEA DE ESTRATÉGICA</t>
  </si>
  <si>
    <t>PROYECTO</t>
  </si>
  <si>
    <t>OBJETIVO</t>
  </si>
  <si>
    <t>METAS O PRODUCTOS ESPERADOS</t>
  </si>
  <si>
    <t>METAS O PRODUCTOS PARA LA VIGENCIA 2025</t>
  </si>
  <si>
    <t>ÁREA DE LOCALIZACIÓN</t>
  </si>
  <si>
    <t>FUENTE DE FINANCIACIÓN</t>
  </si>
  <si>
    <r>
      <rPr>
        <b/>
        <sz val="11"/>
        <color theme="0"/>
        <rFont val="Calibri"/>
      </rPr>
      <t xml:space="preserve">COSTO DEL PROYECTO 
</t>
    </r>
    <r>
      <rPr>
        <sz val="11"/>
        <color theme="0"/>
        <rFont val="Calibri"/>
      </rPr>
      <t>(no incluye contrapartida)</t>
    </r>
  </si>
  <si>
    <t xml:space="preserve">COMPROMETIDO </t>
  </si>
  <si>
    <t xml:space="preserve">SALDO PROYECTADO 2025 </t>
  </si>
  <si>
    <t>4. Transformación productiva, internacionalización y acción climática</t>
  </si>
  <si>
    <t>1. Programa de conservación de la naturaleza y su restauración</t>
  </si>
  <si>
    <t>a. Freno a la deforestación
b. Restauración participativa de ecosistemas, áreas protegidas y otras áreas ambientalmente estratégicas</t>
  </si>
  <si>
    <t xml:space="preserve">Deforestación nacional
Áreas en proceso de restauración, recuperación y rehabilitación de ecosistemas degradados
</t>
  </si>
  <si>
    <t>ODS 15 Proteger, restablecer y promover el uso sostenible de los ecosistemas terrestres, gestionar sosteniblemente los bosques, luchar contra la desertificación, detener e invertir la degradación de las tierras y detener la pérdida de biodiversidad</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</si>
  <si>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</si>
  <si>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Programa 4. Biodiversidad, bienestar y sostenibilidad</t>
  </si>
  <si>
    <t>P4. L2 Contribuciones de la naturaleza al bienestar
P4. L4 Gestión de la información para su apropiación y el fortalecimiento de cadenas de valor
P4. L7 Territorios resilientes y sostenibles</t>
  </si>
  <si>
    <t>Línea 1. Biodiversidad amazónica y sus servicios ecosistémicos
Línea 3.  Desarrollo rural agroambiental, restauración participativa y economía forestal en la Amazonia colombiana</t>
  </si>
  <si>
    <t>1. Ecosistemas y Recursos Naturales
2. Sostenibilidad e Intervención
3. Modelos de Funcionamiento y sostenibilidad</t>
  </si>
  <si>
    <t>1.1. Caracterización, valoración y manejo de ecosistemas amazónicos
2.2 Alternativas productivas sostenibles
3.2 Disturbios y restauración de sistemas ecológicos</t>
  </si>
  <si>
    <t xml:space="preserve"> Conservación de Bosques y Sostenibilidad en el Corazón de la Amazonia - GEF 7 - Financiamiento adicional ASL 2</t>
  </si>
  <si>
    <t>Mejorar la gobernanza y promover actividades de uso sostenible de las tierras, con el fin de reducir la deforestación y conservar la biodiversidad en las áreas del Proyecto. Para la FA2, se amplía el alcance geográfico a otros municipios de los departamentos de Caquetá, Guaviare, Meta, Putumayo, Amazonas y Guainía.</t>
  </si>
  <si>
    <t xml:space="preserve">• Formulación de Planes de manejo forestal integral y comunitario y primera UCA.
• Estudios y apoyo a las organizaciones para la consolidación de la cadena de valor.
• Restauración ecológica en corredores priorizados
• Fortalecer el conocimiento y transferencia de tecnología para el uso y conservación de la biodiversidad
• Implementación Metodología homologada para realizar estudios de conectividad ecológica y fragmentación del paisaje amazónico colombiano, en el ámbito de alcance subregional y local, en coordinación y concertación con la Mesa Técnica Ambiental
• Acuerdo Sectorial con UPRA en Aptitud de usos de la tierras y cadena forestal.
</t>
  </si>
  <si>
    <t>• Planes de manejo forestal integral y comunitario y primera UCA.
• Estudios y apoyo a las organizaciones para la consolidación de la cadena de valor.
• Restauración ecológica en corredores priorizados
• Transferencia de tecnología para el uso y conservación de la biodiversidad
• Implementación de la Metodología homologada para realizar estudios de conectividad ecológica y fragmentación del paisaje amazónico colombiano, en el ámbito de alcance subregional y local, en coordinación y concertación con la Mesa Técnica Ambiental
• Acuerdo Sectorial con UPRA en Aptitud de usos de la tierras y cadena forestal.</t>
  </si>
  <si>
    <t>Caquetá
Guaviare
Meta
Putumayo
Amazonas
Guainía</t>
  </si>
  <si>
    <t>Banco Mundial  - Gef 7
Fondo Patrimonio Natural</t>
  </si>
  <si>
    <t>#REF!</t>
  </si>
  <si>
    <t>1. Programa de conservación de la naturaleza y su restauración
9. Modelos de bioeconomía basada en el conocimiento y la innovación</t>
  </si>
  <si>
    <t>b. Restauración participativa de ecosistemas, áreas protegidas y otras áreas ambientalmente estratégicas
a. Modelos de producción sostenible y regenerativos en agricultura y ganadería</t>
  </si>
  <si>
    <t>Áreas en proceso de restauración, recuperación y rehabilitación de ecosistemas degradados.
Reducción de la degradación ambiental y aumentar la resiliencia climática.</t>
  </si>
  <si>
    <t xml:space="preserve">ODS 13 Acción por el clima </t>
  </si>
  <si>
    <t>13.1 Fortalecer la resiliencia y la capacidad de adaptación a los riesgos relacionados con el clima y los desastres naturales en todos los países</t>
  </si>
  <si>
    <t xml:space="preserve">Programa 1. Cambio climático
</t>
  </si>
  <si>
    <t>P1. LI 5. Soluciones bajo perspectivas de paisaje y
territoriales sobre innovación agroecológica</t>
  </si>
  <si>
    <t>Línea 3. Desarrollo rural agroambiental, restauración participativa y economía forestal en la Amazonia colombiana
Impacto 1. Ciencia e innovación transformativa para las políticas públicas</t>
  </si>
  <si>
    <t xml:space="preserve">2. Sostenibilidad e Intervención </t>
  </si>
  <si>
    <t>2.1 Sostenibilidad de paisajes productivos de la Amazonia .</t>
  </si>
  <si>
    <t>Fortaleciendo  las capacidades territoriales para apoyar innovaciones en agroecología, pesca artesanal responsable y bioeconomía circular para la adaptación y mitigación al cambio climático en zonas costeras y fronteras forestales en Colombia DeSIRA 2020 – CO  ABRIGUE Fortalecimiento que transforma</t>
  </si>
  <si>
    <t>Contribuir al cumplimiento de las metas NDC de mitigación y adaptación al cambio climático desde los sectores agricultura, silvicultura, y otros usos de la tierra (AFOLU) y pesca artesanal</t>
  </si>
  <si>
    <t xml:space="preserve">• R1.Fomento a la innovación regional: Innovaciones técnicas y organizacionales para realizar la transición hacia AEBE probadas y adoptadas en el campo por los usuarios
Entregables:
• Banco de opciones agroecológicas probadas para ser adoptadas en campo (mitigación y adaptación al CC)
• Productos y servicios AEBE definidos para certificación
R2. Capacidades regionales en AEBE: Capacidades de los productores y sus organizaciones locales para realizar la transición hacia AEBE fortalecidas
Entregables:
• Informe con análisis y diagnóstico de las cadenas de valor y sus capacidades para adoptar estrategias.
• Estrategia de bioeconomía con AEBE para cada región.
• Plataforma de venta en line.
• Sistema de monitoreo participativo para las cadenas de AEBE regionales
R 3. Mejorar Cadenas de valor vía bioeconomía: Cadenas de valor mejoradas (o establecidas) en cuanto a su rentabilidad, su resiliencia frente al cambio climático y su huella de carbono
Entregables:
•Informe sobre estructura socio-económica y funciones ecológicas de las explotaciones y cadenas de valor, incluidas tipología de sistemas socio-ecológicos.
• Mapeo de datos específicos de las cadenas de valor y análisis estructural y económico.
• Reporte de capacidades locales fortalecidas en AEBE.
R4. Política, Gobernanza y Marco regulatorio en AEBE: Capacidades de las instancias de gobernanza en facilitar la adopción de prácticas AEBE fortalecidas 
Entregables:
• Documento de propuestas de lineamientos de política nacional intersectorial* en AEBE
• Portafolio de opciones de financiación para AEBE
•Documento de propuestas de mejora al marco normativo para promover AEBE Documento de recomendaciones para la Gobernanza regional intersectorial en AEBE
</t>
  </si>
  <si>
    <t xml:space="preserve">Avances en cada una de las actividades para lograr: 
• A1.R1 Desarrollar e implementar estrategias de mejoramiento de la producción agroecológica (AE) (cantidad + calidad + baja en carbono (PT3, 4 y 5)
• A1.R2 Establecer sistemas de garantía participativos para la certificación de los productos/servicios AEBE (PT2)
• A1.R3. Evaluar los efectos de la variabilidad climática y el Cambio climático sobre los sistemas agrícolas a nivel de cada departamento (PT 3,4 y 5)
• A2.R1. Organizar plataformas locales de innovación multiactores y desarrollar participativamente una estrategia de bioeconomía con bases agroecológicas para cada territorio de intervención basados en sistemas participativos de gestión de innovaciones y de conocimientos.
• A2.R2. Capacitar a los actores locales (productores, transformadores) y sus organizaciones en los principios y técnicas de producción agroecológica y pesca artesanal sostenible
• A2.R3. Capacitar a los actores locales (productores, transformadores) y sus organizaciones en el desarrollo, implementación y evaluación de sistemas de mercadeo (green markets) de los productos bioeconómicos/ agroecológicos
• A2.R4. Diseñar un sistema de monitoreo y evaluación participativo, de las estrategias AEBE implementadas en cada territorio
• A2.R5. Establecer un sistema de conocimiento e innovación agroecológico (AKIS)
• A3.R1. Realizar un análisis estructural de las actuales cadenas de valor con respecto a sus actores, su rentabilidad, su huella de carbono, sus impactos ambientales y las oportunidades para mejorar (PT 3, 4,y 5):
Caquetá
• A3.R2 Integrar elementos de agroecología (AE) y pesca artesanal sostenible así como de bioeconomía en los existentes sistemas de producción, transformación y comercialización (PT 3, 4 y 5)
• A3.R3. Integrar elementos de adaptación a los efectos del CC y de reducción de huellas de carbono en los existentes sistemas de producción, transformación y comercialización en Caquetá, Meta y Chocó (PT 3, 4 y 5)
• A3.R4. Proponer, desarrollar y probar en terreno nuevas cadenas de valor en base a productos agroecológicos con potencial comercial (PT 4,3 y 5).
• A3.R5 Desarrollar e implementar estrategias para mejorar los aspectos comerciales (transformación, mercadeo, gestión de negocios) de las diferentes cadenas de valor. (PT 3,4 y 5)
• A4.R1 Elaborar un diagnóstico participativo sobre las Capacidades, Financiamiento, Gobernanza, Normatividad y Política en Ciencia, Tecnología e Innovación, con respecto a AEBE (Ámbitos territorial y nacional)
• A4.R2 Implementar estrategias de fortalecimiento de Capacidades, Financiamiento, Gobernanza, Normatividad y Política en CTeI favorables a la AEBE, siguiendo el modelo de gobernanza multinivel de la OECD con actores de gobernanza territoriales y con Ministerios relacionados
• A4.R3. Realizar una evaluación y sistematización de los resultados a nivel nacional y territorial sobre Capacidades, Financiamiento, Gobernanza, Normatividad y Política en Ciencia, Tecnología e Innovación para fomentar AEBE
</t>
  </si>
  <si>
    <t xml:space="preserve">Caquetá
Meta
Chocó
</t>
  </si>
  <si>
    <t>Unión Europea  / Ministerio de Ciencia, Tecnología e Innovación</t>
  </si>
  <si>
    <t xml:space="preserve">Áreas en proceso de restauración, recuperación y rehabilitación de ecosistemas degradados
</t>
  </si>
  <si>
    <t xml:space="preserve">P4. L2 Contribuciones de la naturaleza al bienestar
</t>
  </si>
  <si>
    <t xml:space="preserve">Línea 1. Biodiversidad amazónica y sus servicios ecosistémicos
 </t>
  </si>
  <si>
    <t xml:space="preserve">1. Ecosistemas y Recursos Naturales </t>
  </si>
  <si>
    <t>1.1 Caracterización y manejo de ecosistemas amazónicos
3.3 Gestión de información ambiental</t>
  </si>
  <si>
    <t>Expedición BIO al sistema lagunar y fluvial del bajo río Guayabero y alto río Guaviare - Naturaleza, Paz y Territorio</t>
  </si>
  <si>
    <t>Caracterizar la diversidad biológica del sistema lagunar y fluvial del bajo río Guayabero y alto río Guaviare al sur de la Orinoquía colombiana (departamentos de Guaviare y Meta) a través de procesos de investigación colaborativa para incentivar un potencial aprovechamiento sostenible enfocado en iniciativas de turismo de naturaleza en la región.</t>
  </si>
  <si>
    <t xml:space="preserve">•  Caracterización biológica del área de estudio 
•  Colecciones científicas fortalecidas con ejemplares debidamente curados y certificado
•  Disposición de la información en Sib Colombia bajo el estándar establecido con sus atributos básicos para su publicación (DarwinCore) y requeridos por usuarios especializados en temas de biodiversidad y disponibles para cualquier otro tipo de usuarios
• Comunidades informadas y capacitadas en la biodiversidad local a partir de estrategias de comunicación del conocimiento como fomento a la apropiación social de los resultados de la Expedición BIO, con productos impresos donde se plasmarán los resultados obtenidos en la Expedición que sean útiles para los procesos de fortalecimiento de turismo de naturaleza.
</t>
  </si>
  <si>
    <t xml:space="preserve">Guaviare </t>
  </si>
  <si>
    <t xml:space="preserve">Minciencias </t>
  </si>
  <si>
    <t>2. Hacia una economía carbono neutral, un territorio y una sociedad resiliente al clima</t>
  </si>
  <si>
    <t>Programa 7. Apropiación social del conocimiento para la gobernanza ambiental</t>
  </si>
  <si>
    <t>Línea 3. Estrategias de Apropiación Social del Conocimiento para la gobernanza ambiental</t>
  </si>
  <si>
    <t>Línea 5. Cambio climático y modelación para territorios y sociedades resilientes
Línea 6. Conocimientos locales y actores diferenciales para la gobernanza transformativa y asentamientos humanos resilientes en la Amazonia</t>
  </si>
  <si>
    <t xml:space="preserve">4. Dinámicas Socioambientales y Culturales </t>
  </si>
  <si>
    <t>4.2. Conocimiento local y diálogo de saberes</t>
  </si>
  <si>
    <t>Calentamiento global y anomalías estacionales: El papel de los
conocimientos indígenas sobre la horticultura y los rituales a la
adaptación al cambio climático - Estancia posdoctoral</t>
  </si>
  <si>
    <t>Analizar la manera cómo la sociedad indígena amazónica, específicamente los Murui-Muinaɨ
de la región del Medio Caquetá, percibe y se adapta a las anomalías estacionales.</t>
  </si>
  <si>
    <t xml:space="preserve">• Un (1) documento de síntesis sobre estudios ecológicos de la región del Medio Caquetá
• Un (1) documento de síntesis sobre análisis de datos meteorológicos de la estación de La Chorrera correspondiente a los últimos 10 años para comprender las tendencias y los cambios en las variables climáticas que podrían influir en las prácticas de producción
• Tres (3) equipos de coinvestigadores concertados con la comunidad para recoger, interpretar y discutir datos recogidos
• Un (1) equipo preparado en la recolección de datos medioambientales y meteorológicos
• Seis (6) informes de coinvestigadores (1 informe cada 4 meses) sobre datos medioambientales y meteorológicos
• Un (1) documento de síntesis sobre resultados de informes de datos medioambientales y meteorológicos.
• Un (1) documento analítico
• Un (1) informe de actividad y 1 registro sonoro (el número de bailes observado podrá aumentar en función de la cantidad de celebraciones previstas por los especialistas rituales)
• Un (1) documento de síntesis.
• Un (1) documento analítico de entrevistas individuales semiestructuradas con miembros de la comunidad para conocer interpretaciones de adivinanzas ya recogidas para comprender la manera como perciben las estaciones
• Diez (10) adivinanzas transcritas y traducidas
• 10 esquemas elaborados con coinvestigadores a partir de las adivinanzas analizadas
• Un (1) informe analítico sobre las propuestas de calendarios climáticos que han sido diseñadas en los planes de vida y en otros documentos de planeación
• 1 informe analítico sobre la Identificación de los indicadores que marcan los cambios estacionales y los que caracterizan las estaciones
• 1 informe analítico sobre los principales cambios que perciben en la duración de las estaciones, los modos ceremoniales de enfrentarlos y lo efectos que tienen dichas anomalías sobre el medio ambiente
• Un (1) reporte de actividad y Un (1) registro sonoro (el número de bailes observado podrá aumentar en función de la cantidad de celebraciones previstas por los especialistas rituales)
• 1 documento de síntesis Sobre la discusión, fuera de tiempos de celebración, con celebrantes de bailes anfitriones (rafue naama) sobre causas, consecuencias y articulaciones de sus celebraciones de los últimos 10 años.
• Un (1) documento de síntesis Entrevistas con jefes de grupo de baile invitados (fuerama), fuera de tiempos de celebración, sobre su participación en los bailes a los que han sido invitados en los últimos 10 años y sobre la percepción de las anomalías estacionales
• Revisión calendarios ecológicos existentes con mujeres chagreras
• Un (1) informe analítico Análisis con mujeres chagreras sobre las propuestas de calendarios climáticos que han sido diseñadas en los planes de vida y en otros documentos de planeación
• Un (1) informe analítico Identificación de los indicadores que, según las mujeres chagreras, marcan los cambios estacionales y los que caracterizan las estaciones
• Un (1) informe analítico Análisis con las mujeres chagreras sobre los principales cambios que perciben en la duración de las estaciones, los modos ceremoniales de enfrentarlos y lo efectos que tienen dichas anomalías sobre el medio ambiente
• Un (1) informe de síntesis y 1 registro fotográfico Observaciones participativas para comprender las prácticas de producción y su gestión comunitaria en respuesta al cambio medioambiental (enfoque en mujeres chagreras).
• Un (1) informe analítico comparativo de biografía de chagras Entrevistas con mujeres chagreras de diferentes edades sobre la historia de sus chagras en los últimos 10 años (biografía de chagras)
• Tres (3) esquemas gráficos de conjuntos de chagras de los últimos 10 años. Realización de al menos 3 esquemas gráficos con mujeres chagreras de al menos 3 familias diferentes sobre sus zonas de cultivo
• Un (1) informe analítico comparativo Interpretación con mujeres de saber sobre diferentes tipos de esquema y sobre experiencias de chagreras locales
• Análisis de cambios en la cubierta vegetal
• Serie de imágenes Landasat descargadas (El número y el tipo de satélite dependerán de la disponibilidad de imágenes en el sitio de la USGS-
• Informe técnico que incluye imágenes preparadas para el análisis. Preprocesamiento de imágenes (correcciones radiométricas, georreferenciación y recorte de la región de interés, según el caso)
• Conjunto de imágenes procesadas y ajustadas al área de estudio
• Documento cartográfico que muestra las áreas y los momentos y lugares de aparición de chagras de emergencia. Determinación de las áreas de cambio en la cobertura vegetal (Matriz de transición para cuantificar los cambios, en los casos en que es posible)
• Identificación e interpretación de los cambios en las chagras vírgenes y de urgencia para la zona de estudio
• Informe analítico 
• Verificación de cambios identificados mediante el análisis de imágenes de satélite en el terreno con el apoyo de las mujeres entrevistadas en la etapa anterior y del equipo de coinvestigación
• Informe analítico Grupos focales para la interpretación y comprender los cambios en la cobertura vegetal a lo largo del tiempo así como para analizar los factores que contribuyen a estos cambios.
• Presentación de resultados de manera clara y concisa a la comunidad, utilizando gráficos y mapas para ilustrar los cambios en la cobertura vegetal a lo largo del tiempo
</t>
  </si>
  <si>
    <t>Amazonas</t>
  </si>
  <si>
    <t>Línea 1. Biodiversidad amazónica y sus servicios ecosistémicos</t>
  </si>
  <si>
    <t>Animales fantásticos: Descubriendo la diversidad de salamandras suramericanas y su origen - Estancia posdoctoral</t>
  </si>
  <si>
    <t xml:space="preserve"> Describir la diversidad de salamandras de Suramérica mediante la taxonomía integrativa, así como entender los procesos históricos de diversificación y biogeográficos que han generado esta gran diversidad aun no conocida.  </t>
  </si>
  <si>
    <t xml:space="preserve">• Archivo digital de fotografías de cada ejemplar examinado, tablas de Excel con la información morfométrica de cada ejemplar examinado 
informes de  visitas de campo y fotos
•Archivos digitales con las imágenes osteológicas de las especies
• Secuencias subidas a genbank una vez hayan sido aceptado los artículos
•Tres manuscritos para Nuevas especies para la ciencia propuestas y sometidas a revisión de pares
• Actualización de las determinaciones de salamandras en las bases de datos de las colecciones a nivel nacional
•Polígonos de distribución geográfica de las especies
• Manuscritos sobre biogeografía sometidos
 </t>
  </si>
  <si>
    <t xml:space="preserve">Amazonia colombiana </t>
  </si>
  <si>
    <t>ADN ambiental en la detección de recursos pesqueros del
género Brachyplatystoma</t>
  </si>
  <si>
    <t xml:space="preserve">Determinar la ocurrencia de actividad de desove de especies del género Brachyplatystoma spp y la diversidad mediante un enfoque cuantitativo y de metabarcoding a partir de ADN ambiental en sectores de las cuencas de los ríos Caquetá y Putumayo.  
</t>
  </si>
  <si>
    <t xml:space="preserve">•	Documento que contenga: 
Resultados de la extracción de eDNA a partir de muestras de agua filtrada en los de muestreo realizados para el río Putumayo en 2023 por TNC.
Estandarización de la qPCR con sonda Taqman específica para el gen de interés
Resultados de la extracción de eDNA a partir de muestras de agua filtrada en los puntos de muestreo realizados para el río Caquetá en 2024 por I. SINCHI
•	Documento técnico que contenga:
Estandarización de la preparación de librerías para secuenciación de alto rendimiento con los primeras metabarcoding seleccionados y un pipeline con el flujo de trabajo para los análisis bioinformáticos. </t>
  </si>
  <si>
    <t xml:space="preserve"> ríos Caquetá, Putumayo, Igará-Paraná y Cará-Paraná. </t>
  </si>
  <si>
    <t>TNC</t>
  </si>
  <si>
    <t>1.Ordenamiento del territorio alrededor del agua y justicia ambiental</t>
  </si>
  <si>
    <t>1. Justicia ambiental y gobernanza inclusiva.</t>
  </si>
  <si>
    <t xml:space="preserve">b. Democratización del conocimiento, la información ambiental y de riesgo de desastres
</t>
  </si>
  <si>
    <t>P7. L3. Estrategias de Apropiación Social del Conocimiento para la gobernanza ambiental</t>
  </si>
  <si>
    <t>Impacto 2. Enfoques para la democratización de la información ambiental</t>
  </si>
  <si>
    <t>5. Gestión Compartida</t>
  </si>
  <si>
    <t>5.2. Gestión estratégica y apropiación del conocimiento científico</t>
  </si>
  <si>
    <t xml:space="preserve">Consolidación de la Red de espacios y actores territoriales del Museo de Historia Natural y Cultural de Colombia, a nivel Nacional BPIN 2022000100067 
Alianza Biofilia- Museo de la biodiversidad de Colombia
</t>
  </si>
  <si>
    <t>Consolidar la Red del Museo de Historia Natural y Cultural de Colombia que promueva el intercambio de saberes y conocimientos y el aprovechamiento de capacidades de los territorios y del país</t>
  </si>
  <si>
    <t xml:space="preserve">• 2 espacios permanentes (12 meses de operación)
• 2 espacios itinerantes (10 meses de operación)
• 1 espacio virtual
• 2 talleres
•  3168 visitantes en Leticia 
•  2640 visitantes en Guaviare 
Estrategia de comunicaciones con: 
• 40 salidas
• 12 notas web
•  6 charlas
Intercambio de saberes con:
• 10 jóvenes investigadores 
• 2 grupos de Investigación A1
• 2 semilleros 
•  2 retos </t>
  </si>
  <si>
    <t xml:space="preserve">Avances en: 
 • 2 espacios permanentes (12 meses de operación)
• 2 espacios itinerantes (10 meses de operación)
• 1 espacio virtual
• 2 talleres
Estrategia de comunicaciones con: 
• 40 salidas
• 12 notas web
•  6 charlas
Intercambio de saberes con:
• 10 jóvenes investigadores 
• 2 grupos de Investigación A1
• 2 semilleros 
•  2 retos </t>
  </si>
  <si>
    <t xml:space="preserve">Amazonia colombiana 
(San José de Guaviare y Leticia) </t>
  </si>
  <si>
    <t>SGR ACTI
Ejecutor: Parque Explora</t>
  </si>
  <si>
    <t>9. Modelos de bioeconomía basada en el conocimiento y la innovación</t>
  </si>
  <si>
    <t xml:space="preserve">d. Bioproductos
</t>
  </si>
  <si>
    <t>Proyectos de investigación aplicada en bioeconomía para la transformación productiva</t>
  </si>
  <si>
    <t xml:space="preserve">ODS 12 Producción y consumo sostenibles </t>
  </si>
  <si>
    <t xml:space="preserve"> De aquí a 2030, lograr la gestión sostenible y el uso eficiente de los recursos naturales</t>
  </si>
  <si>
    <t>P4.L3. Valorización de la biodiversidad.</t>
  </si>
  <si>
    <t>Colombia. Creación de un banco de extractos y bioprospección con tecnologías de cribado de alto rendimiento para buscar nuevos compuestos en la flora amazónica de Colombia.</t>
  </si>
  <si>
    <t>Realizar un piloto de bioprospección HTS (high throughput screening) de flora amazónica en Colombia que incremente las capacidades del Instituto SINCHI como estrategia para la consolidación de la bioeconomía en Colombia.</t>
  </si>
  <si>
    <t>• Plan de trabajo detallado
• Colecta e identificación taxonómica y geográfica de especies priorizadas 
• Reporte del Banco de extractos y sus respectivas fracciones
• Perfil químico de los extractos y sus fracciones, e identificación de compuestos naturales 
• Resultados de bioensayos
• Diseminación de resultados de la investigación
•  Informe sobre la experiencia, lecciones aprendidas y recomendaciones.</t>
  </si>
  <si>
    <t xml:space="preserve">• Plan de trabajo detallado
• Colecta e identificación taxonómica y geográfica de especies priorizadas 
• Reporte del Banco de extractos y sus respectivas fracciones
• Perfil químico de los extractos y sus fracciones, e identificación de compuestos naturales </t>
  </si>
  <si>
    <t>BID</t>
  </si>
  <si>
    <t>Línea 4. Bioeconomía para la transformación productiva, innovadora y sustentable en la Amazonia colombiana</t>
  </si>
  <si>
    <t>2. Sostenibilidad e Intervención</t>
  </si>
  <si>
    <t>2.2 Desarrollo de tecnologías sostenibles e innovadoras asociadas a soluciones basadas en la naturaleza</t>
  </si>
  <si>
    <t>Prospección y el desarrollo de nuevos ingredientes a partir de especies de la Amazonia Colombiana, Transición Amazónica Andina Colombiana- ecosistema de montaña, para su aplicación en HPPC (Higiene Personal, Perfumería y Cosmética).</t>
  </si>
  <si>
    <t>Realizar adición presupuestal al proyecto San Andrés Fase 1 “ EMPODERAMIENTO DE LOS
INGREDIENTES NATURALES AMAZONICOS -MAPEO DE POTENCIAL COSMÉTICO PARA
ESPECIES PROSPECTADAS EN LA AMAZONIA COLOMBIANA, TRANSCICIÓN
AMAZÓNICA ANDINA COLOMBIANA- ECOSISTEMA DE MONTAÑA.</t>
  </si>
  <si>
    <t>•	Un documento que contenga la Descripción de los criterios que definen la
transición Amazónica-Andina/Ecosistema de montaña de Colombia: considerando los aspectos sociales, ecológicos y geomorfológicos
•	Un documento con la Lista de los departamentos y municipios que integran la Transición Amazónica colombiana
•	Mapas descriptivos de la zona de interés (Transición Amazónica Andina de Colombia
•	Documento con la Descripción de las zonas de riesgo dentro de la Amazonia de montaña (conflictos) y las restricciones/cuidados que se deben tener para el desarrollo de las actividades de campo
•	Un storytelling del proyecto
•	Directorio y Lista de los locales y grupos de productores parceros del Sinchi dentro del área de interés
•	Un documento con las recomendaciones de locales y grupos de productores estratégicamente viables para el desarrollo de las actividades de campo.
•	Lista de bibliografía y herbarios con información
•	Muestras debidamente colectadas y documentadas
•	Lista de las especies determinadas
•	Fichas para cada especie con la información recolectada, mapas, fotos, etc.
•	Un informe con el diseño experimental, la metodología aplicada, resultados.
•	Informe con los diferentes análisis y la caracterización bioquímica de los
•	bioingrediente.
•	Dos especies potenciales para bioingredientes seleccionadas</t>
  </si>
  <si>
    <t>•	Un documento que contenga la Descripción de los criterios que definen la
transición Amazónica-Andina/Ecosistema de montaña de Colombia: considerando los aspectos sociales, ecológicos y geomorfológicos
•	Un documento con la Lista de los departamentos y municipios que integran la Transición Amazónica colombiana
•	Mapas descriptivos de la zona de interés (Transición Amazónica Andina de Colombia
•	Documento con la Descripción de las zonas de riesgo dentro de la Amazonia de montaña (conflictos) y las restricciones/cuidados que se deben tener para el desarrollo de las actividades de campo
•	Un storytelling del proyecto
•	Directorio y Lista de los locales y grupos de productores parceros del Sinchi dentro del área de interés
•	Un documento con las recomendaciones de locales y grupos de productores estratégicamente viables para el desarrollo de las actividades de campo.
•	Lista de bibliografía y herbarios con información
•	Muestras debidamente colectadas y documentadas
•	Lista de las especies determinadas
•	Fichas para cada especie con la información recolectada, mapas, fotos,etc.
•	Un informe con el diseño experimental, la metodología aplicada, resultados.
•	Informe con los diferentes análisis y la caracterización bioquímica de los
•	bioingrediente.
•	Dos especies potenciales para bioingredientes seleccionadas</t>
  </si>
  <si>
    <t>Caquetá 
Putumayo</t>
  </si>
  <si>
    <t>NATURA</t>
  </si>
  <si>
    <t>P4. L1. Sistemas socioecológicos</t>
  </si>
  <si>
    <t>3. Programa de Modelos de Funcionamiento y Sostenibilidad</t>
  </si>
  <si>
    <t>3.3. Gestión de información ambiental de la Amazonia colombiana</t>
  </si>
  <si>
    <t>Estrategia de seguimiento de los acuerdos de conservación, gestión y monitoreo comunitario participativo de la biodiversidad de los proyectos apoyados por el Programa Amazonia Mia (AA) en los departamentos de intervención Guaviare, Caquetá y Putumayo</t>
  </si>
  <si>
    <t>Consolidar una estrategia de monitoreo comunitario participativo de biodiversidad para 10 iniciativas de fortalecimiento de gobernanza y medios de vida apoyadas por Amazonia Mía en Caquetá, Guaviare y Putumayo.</t>
  </si>
  <si>
    <r>
      <rPr>
        <u/>
        <sz val="11"/>
        <color theme="1"/>
        <rFont val="Calibri"/>
      </rPr>
      <t>• Entregable 1.</t>
    </r>
    <r>
      <rPr>
        <sz val="11"/>
        <color theme="1"/>
        <rFont val="Calibri"/>
      </rPr>
      <t xml:space="preserve"> (i)Plan de trabajo utilizando la herramienta de Plan Operativo Anual (POA) y cronograma de actividades, (ii) Certificación con el estado de avance de las contrataciones del equipo técnico, (iii) Copia de la póliza DBA y soporte de pago
</t>
    </r>
    <r>
      <rPr>
        <u/>
        <sz val="11"/>
        <color theme="1"/>
        <rFont val="Calibri"/>
      </rPr>
      <t xml:space="preserve">• Entregable 2: </t>
    </r>
    <r>
      <rPr>
        <sz val="11"/>
        <color theme="1"/>
        <rFont val="Calibri"/>
      </rPr>
      <t xml:space="preserve">MoSCAL: Un (1) documento de información de línea base y monitoreo socio ambiental de los acuerdos de conservación en las iniciativas seleccionadas por el programa AA. Monitoreo Comunitario: Un (1) documento de informe de vistas de concertación a las 10 iniciativas que contenga el diagnóstico de avance de las comunidades en monitoreo comunitario de biodiversidad (con las actas del acuerdo) a partir de los datos tomados previamente por las iniciativas.
Cronograma detallado de visitas, talleres, jornadas de acompañamiento y divulgación de resultados. MocBio: Un (1) documento de avance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de avance del esquema de base de datos que se va a implementar.
</t>
    </r>
    <r>
      <rPr>
        <u/>
        <sz val="11"/>
        <color theme="1"/>
        <rFont val="Calibri"/>
      </rPr>
      <t xml:space="preserve">• Entregable 3: </t>
    </r>
    <r>
      <rPr>
        <sz val="11"/>
        <color theme="1"/>
        <rFont val="Calibri"/>
      </rPr>
      <t xml:space="preserve">MoSCAL: Un (1) documento de información de línea base y monitoreo socio ambiental de los acuerdos de conservación en las iniciativas seleccionadas por el programa AA, que contenga la actualización de las 21 variables y los 15 indicadores de monitoreo ambiental para cada proyecto y la consulta, descarga y cálculo de información a partir de las fuentes secundarias oficiales MoSCAL – SINCHI. Un (1) documento de reporte trimestral de la línea base MoSCAL para las iniciativas del programa, generado a partir del análisis de línea base inicial que contenga análisis y correlaciones de las variables en todas las iniciativas. Monitoreo comunitario: Un (1) documento con los avances de la estrategia de monitoreo de biodiversidad, discriminando el trabajo por iniciativas del programa que contenga el diagnóstico y avance en la toma de datos generados en campo. Actas de concertación, listados de asistencia, presentaciones y relatoría de las actividades realizadas en cada iniciativa. Un (1) documento con el avance de las bases de datos de biodiversidad obtenidas en campo a partir de la generación de datos, debe contener un primer análisis de los indicadores de biodiversidad propuestos por el Instituto para el periodo que coincida con la época del año (seca o lluvia). Informes de visita de apoyo técnico realizadas a las iniciativas a la fecha de este informe. MoCBio-AC: Un (1) documento de avance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de avance del esquema de base de datos que se va a implementar que contenga la caracterización de las salidas de divulgación de información (interfaz de usuario) del monitoreo comunitario de la Biodiversidad.
</t>
    </r>
    <r>
      <rPr>
        <u/>
        <sz val="11"/>
        <color theme="1"/>
        <rFont val="Calibri"/>
      </rPr>
      <t>• Entregable 4:</t>
    </r>
    <r>
      <rPr>
        <sz val="11"/>
        <color theme="1"/>
        <rFont val="Calibri"/>
      </rPr>
      <t xml:space="preserve"> MoSCAL: Un (1) documento de información de línea base y monitoreo socio ambiental de los acuerdos de conservación en las iniciativas seleccionadas por el programa AA, que contenga la actualización de las 21 variables y los 15 indicadores de monitoreo ambiental para cada proyecto y la consulta, descarga y cálculo de información a partir de las fuentes secundarias oficiales MoSCAL – SINCHI. Un (1) documento de reporte trimestral del monitoreo de cambios MoSCAL para las iniciativas del programa con el balance detallado de las acciones realizadas. Monitoreo comunitario: Un (1) documento con los avances de la estrategia de monitoreo de biodiversidad, discriminando el trabajo por iniciativas del programa que contenga el diagnóstico y avance en la toma de datos generados en campo. Un (1) documento con el avance de las bases de datos de biodiversidad obtenidas en campo a partir de la generación de datos, debe contener un segundo análisis de los indicadores de biodiversidad propuestos por el Instituto para el periodo que coincida con la época del año (seca o lluvia). Presentación de avance de resultados con el balance de la información obtenida en campo (cámaras trampa instaladas, localización, datos obtenidos, monitores capacitados y análisis de información). Actas de concertación, listados de asistencia, presentaciones y relatoría de las actividades realizadas en cada iniciativa. Informes de visita de apoyo técnico realizadas a las iniciativas a la fecha de este informe. MoCBio-AC: Un (1) documento de avance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final del esquema de base de datos que se va a implementar que contenga la caracterización de las salidas de divulgación de información (interfaz de usuario) del monitoreo comunitario de la Biodiversidad. Un (1) documento con el avance del diseño de herramientas para captura de datos del monitoreo comunitario del módulo monitoreo comunitario de la biodiversidad con toda la estructura de captura de datos, validación, sincronización, pruebas y capacitación y sus respectivos soportes.
</t>
    </r>
    <r>
      <rPr>
        <u/>
        <sz val="11"/>
        <color theme="1"/>
        <rFont val="Calibri"/>
      </rPr>
      <t>• Entregable 5</t>
    </r>
    <r>
      <rPr>
        <sz val="11"/>
        <color theme="1"/>
        <rFont val="Calibri"/>
      </rPr>
      <t xml:space="preserve">: MoSCAL: Un (1) documento de información de línea base y monitoreo socio ambiental de los acuerdos de conservación en las iniciativas seleccionadas por el programa AA, que contenga la actualización de las 21 variables y los 15 indicadores de monitoreo ambiental para cada proyecto y la consulta, descarga y cálculo de información a partir de las fuentes secundarias oficiales MoSCAL – SINCHI. Un (1) documento de reporte trimestral de la línea base MoSCAL para las iniciativas del programa generado a partir del análisis de línea base inicial que contenga análisis y correlaciones de las variables en todas las iniciativas. Un (1) documento de interoperabilidad que contenga el protocolo para garantizar el acceso y disponibilidad de los datos de monitoreo a los núcleos de desarrollo forestal de la Amazonia y de las iniciativas en el SIATAC- MOSCAL. Monitoreo comunitario: Un (1) documento con los avances de la estrategia de monitoreo de biodiversidad, discriminando el trabajo por iniciativas del programa que contenga el diagnóstico y avance en la toma de datos generados en campo. Un (1) documento con el avance de las bases de datos de biodiversidad obtenidas en campo a partir de la generación de datos, debe contener un análisis de los indicadores de biodiversidad propuestos por el Instituto para el periodo que coincida con la época del año (seca o lluvia). Informes de visita de apoyo técnico realizadas a las iniciativas a la fecha de este informe. Informe gráfico del componente de monitoreo de biodiversidad concertado con comunidades y el Programa. MoCBio-AC: Un (1) documento de avance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final del diseño de herramientas para captura de datos del monitoreo comunitario del módulo monitoreo comunitario de la biodiversidad con toda la estructura de captura de datos, validación, sincronización, pruebas y capacitación y sus respectivos soportes. Un (1) documento con el plan de sostenibilidad del módulo de monitoreo comunitario de la biodiversidad. Un (1) documento de avance que contenga el esquema y el desarrollo de integración de datos de campo a la base de datos del módulo monitoreo comunitario de la biodiversidad.
</t>
    </r>
    <r>
      <rPr>
        <u/>
        <sz val="11"/>
        <color theme="1"/>
        <rFont val="Calibri"/>
      </rPr>
      <t>• Entregable 6</t>
    </r>
    <r>
      <rPr>
        <sz val="11"/>
        <color theme="1"/>
        <rFont val="Calibri"/>
      </rPr>
      <t>: MoSCAL: Un (1) documento de información de línea base y monitoreo socio ambiental de los acuerdos de conservación en las iniciativas seleccionadas por el programa AA, que contenga la actualización de las 21 variables y los 15 indicadores de monitoreo ambiental para cada proyecto y la consulta, descarga y cálculo de información a partir de las fuentes secundarias oficiales MoSCAL – SINCHI. Un (1) documento de reporte trimestral de la línea base MoSCAL para las iniciativas del programa generado a partir del análisis de línea base inicial que contenga análisis y correlaciones de las variables en todas las iniciativas.
MoCBio-AC: Un (1) documento final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final con el plan de sostenibilidad del módulo monitoreo comunitario de la biodiversidad. Un (1) documento de avance que contenga el esquema y el desarrollo de integración de datos de campo a la base de datos del módulo monitoreo comunitario de la biodiversidad.100 % de avance de las actividades de POA con sus respectivos soportes. Informe técnico final integrando los diferentes informes de avance, que evidencie la estrategia de monitoreo comunitario e incluya la interrelación para los 3 componentes de la propuesta. Incluir lecciones aprendidas y oportunidades de mejora. Componente temático MoBIO socializado en los talleres. Acta del comité técnico operativo. Ingreso de la información requerida de indicadores en el sistema de información de monitoreo y evaluación del programa (SIME y Monitor) con los medios de verificación para los indicadores reportados a través de este subcontrato. Medio verificación de Plataforma MoSCAL que indique que información de las iniciativas se encuentre cargada en el MoSCAL Medio verificación de la Plataforma MoCBio – SIATAC operativa y en línea con todas las funcionalidades activas para consulta y descarga
Imágenes satelitales adquiridas con los recursos del subcontrato. Informe consolidado de las socializaciones finales de los resultados para los 3 componente con las discriminaciones que solicite el Programa. Bases de datos discriminadas por componente con la información de soporte. Para el caso MoSCAL y MoCBio-AC en formatos Digital MoSCAL, (PostGre), avances de Model Builder de la plataforma SIG (ArcGis), geodatabases, avance del desarrollo de los geoservicios, presentaciones en power point y demás archivos asociados a la ejecución del subcontrato.</t>
    </r>
  </si>
  <si>
    <r>
      <rPr>
        <u/>
        <sz val="11"/>
        <color theme="1"/>
        <rFont val="Calibri"/>
      </rPr>
      <t>• Entregable 1.</t>
    </r>
    <r>
      <rPr>
        <sz val="11"/>
        <color theme="1"/>
        <rFont val="Calibri"/>
      </rPr>
      <t xml:space="preserve"> (i)Plan de trabajo utilizando la herramienta de Plan Operativo Anual (POA) y cronograma de actividades, (ii) Certificación con el estado de avance de las contrataciones del equipo técnico, (iii) Copia de la póliza DBA y soporte de pago
</t>
    </r>
    <r>
      <rPr>
        <u/>
        <sz val="11"/>
        <color theme="1"/>
        <rFont val="Calibri"/>
      </rPr>
      <t xml:space="preserve">• Entregable 2: </t>
    </r>
    <r>
      <rPr>
        <sz val="11"/>
        <color theme="1"/>
        <rFont val="Calibri"/>
      </rPr>
      <t xml:space="preserve">MoSCAL: Un (1) documento de información de línea base y monitoreo socio ambiental de los acuerdos de conservación en las iniciativas seleccionadas por el programa AA. Monitoreo Comunitario: Un (1) documento de informe de vistas de concertación a las 10 iniciativas que contenga el diagnóstico de avance de las comunidades en monitoreo comunitario de biodiversidad (con las actas del acuerdo) a partir de los datos tomados previamente por las iniciativas.
Cronograma detallado de visitas, talleres, jornadas de acompañamiento y divulgación de resultados. MocBio: Un (1) documento de avance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de avance del esquema de base de datos que se va a implementar.
</t>
    </r>
    <r>
      <rPr>
        <u/>
        <sz val="11"/>
        <color theme="1"/>
        <rFont val="Calibri"/>
      </rPr>
      <t xml:space="preserve">• Entregable 3: </t>
    </r>
    <r>
      <rPr>
        <sz val="11"/>
        <color theme="1"/>
        <rFont val="Calibri"/>
      </rPr>
      <t xml:space="preserve">MoSCAL: Un (1) documento de información de línea base y monitoreo socio ambiental de los acuerdos de conservación en las iniciativas seleccionadas por el programa AA, que contenga la actualización de las 21 variables y los 15 indicadores de monitoreo ambiental para cada proyecto y la consulta, descarga y cálculo de información a partir de las fuentes secundarias oficiales MoSCAL – SINCHI. Un (1) documento de reporte trimestral de la línea base MoSCAL para las iniciativas del programa, generado a partir del análisis de línea base inicial que contenga análisis y correlaciones de las variables en todas las iniciativas. Monitoreo comunitario: Un (1) documento con los avances de la estrategia de monitoreo de biodiversidad, discriminando el trabajo por iniciativas del programa que contenga el diagnóstico y avance en la toma de datos generados en campo. Actas de concertación, listados de asistencia, presentaciones y relatoría de las actividades realizadas en cada iniciativa. Un (1) documento con el avance de las bases de datos de biodiversidad obtenidas en campo a partir de la generación de datos, debe contener un primer análisis de los indicadores de biodiversidad propuestos por el Instituto para el periodo que coincida con la época del año (seca o lluvia). Informes de visita de apoyo técnico realizadas a las iniciativas a la fecha de este informe. MoCBio-AC: Un (1) documento de avance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de avance del esquema de base de datos que se va a implementar que contenga la caracterización de las salidas de divulgación de información (interfaz de usuario) del monitoreo comunitario de la Biodiversidad.
</t>
    </r>
    <r>
      <rPr>
        <u/>
        <sz val="11"/>
        <color theme="1"/>
        <rFont val="Calibri"/>
      </rPr>
      <t>• Entregable 4:</t>
    </r>
    <r>
      <rPr>
        <sz val="11"/>
        <color theme="1"/>
        <rFont val="Calibri"/>
      </rPr>
      <t xml:space="preserve"> MoSCAL: Un (1) documento de información de línea base y monitoreo socio ambiental de los acuerdos de conservación en las iniciativas seleccionadas por el programa AA, que contenga la actualización de las 21 variables y los 15 indicadores de monitoreo ambiental para cada proyecto y la consulta, descarga y cálculo de información a partir de las fuentes secundarias oficiales MoSCAL – SINCHI. Un (1) documento de reporte trimestral del monitoreo de cambios MoSCAL para las iniciativas del programa con el balance detallado de las acciones realizadas. Monitoreo comunitario: Un (1) documento con los avances de la estrategia de monitoreo de biodiversidad, discriminando el trabajo por iniciativas del programa que contenga el diagnóstico y avance en la toma de datos generados en campo. Un (1) documento con el avance de las bases de datos de biodiversidad obtenidas en campo a partir de la generación de datos, debe contener un segundo análisis de los indicadores de biodiversidad propuestos por el Instituto para el periodo que coincida con la época del año (seca o lluvia). Presentación de avance de resultados con el balance de la información obtenida en campo (cámaras trampa instaladas, localización, datos obtenidos, monitores capacitados y análisis de información). Actas de concertación, listados de asistencia, presentaciones y relatoría de las actividades realizadas en cada iniciativa. Informes de visita de apoyo técnico realizadas a las iniciativas a la fecha de este informe. MoCBio-AC: Un (1) documento de avance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final del esquema de base de datos que se va a implementar que contenga la caracterización de las salidas de divulgación de información (interfaz de usuario) del monitoreo comunitario de la Biodiversidad. Un (1) documento con el avance del diseño de herramientas para captura de datos del monitoreo comunitario del módulo monitoreo comunitario de la biodiversidad con toda la estructura de captura de datos, validación, sincronización, pruebas y capacitación y sus respectivos soportes.
</t>
    </r>
    <r>
      <rPr>
        <u/>
        <sz val="11"/>
        <color theme="1"/>
        <rFont val="Calibri"/>
      </rPr>
      <t>• Entregable 5</t>
    </r>
    <r>
      <rPr>
        <sz val="11"/>
        <color theme="1"/>
        <rFont val="Calibri"/>
      </rPr>
      <t xml:space="preserve">: MoSCAL: Un (1) documento de información de línea base y monitoreo socio ambiental de los acuerdos de conservación en las iniciativas seleccionadas por el programa AA, que contenga la actualización de las 21 variables y los 15 indicadores de monitoreo ambiental para cada proyecto y la consulta, descarga y cálculo de información a partir de las fuentes secundarias oficiales MoSCAL – SINCHI. Un (1) documento de reporte trimestral de la línea base MoSCAL para las iniciativas del programa generado a partir del análisis de línea base inicial que contenga análisis y correlaciones de las variables en todas las iniciativas. Un (1) documento de interoperabilidad que contenga el protocolo para garantizar el acceso y disponibilidad de los datos de monitoreo a los núcleos de desarrollo forestal de la Amazonia y de las iniciativas en el SIATAC- MOSCAL. Monitoreo comunitario: Un (1) documento con los avances de la estrategia de monitoreo de biodiversidad, discriminando el trabajo por iniciativas del programa que contenga el diagnóstico y avance en la toma de datos generados en campo. Un (1) documento con el avance de las bases de datos de biodiversidad obtenidas en campo a partir de la generación de datos, debe contener un análisis de los indicadores de biodiversidad propuestos por el Instituto para el periodo que coincida con la época del año (seca o lluvia). Informes de visita de apoyo técnico realizadas a las iniciativas a la fecha de este informe. Informe gráfico del componente de monitoreo de biodiversidad concertado con comunidades y el Programa. MoCBio-AC: Un (1) documento de avance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final del diseño de herramientas para captura de datos del monitoreo comunitario del módulo monitoreo comunitario de la biodiversidad con toda la estructura de captura de datos, validación, sincronización, pruebas y capacitación y sus respectivos soportes. Un (1) documento con el plan de sostenibilidad del módulo de monitoreo comunitario de la biodiversidad. Un (1) documento de avance que contenga el esquema y el desarrollo de integración de datos de campo a la base de datos del módulo monitoreo comunitario de la biodiversidad.
</t>
    </r>
    <r>
      <rPr>
        <u/>
        <sz val="11"/>
        <color theme="1"/>
        <rFont val="Calibri"/>
      </rPr>
      <t>• Entregable 6</t>
    </r>
    <r>
      <rPr>
        <sz val="11"/>
        <color theme="1"/>
        <rFont val="Calibri"/>
      </rPr>
      <t>: MoSCAL: Un (1) documento de información de línea base y monitoreo socio ambiental de los acuerdos de conservación en las iniciativas seleccionadas por el programa AA, que contenga la actualización de las 21 variables y los 15 indicadores de monitoreo ambiental para cada proyecto y la consulta, descarga y cálculo de información a partir de las fuentes secundarias oficiales MoSCAL – SINCHI. Un (1) documento de reporte trimestral de la línea base MoSCAL para las iniciativas del programa generado a partir del análisis de línea base inicial que contenga análisis y correlaciones de las variables en todas las iniciativas.
MoCBio-AC: Un (1) documento final del diseño del módulo SIATAC de monitoreo a la biodiversidad que contenga el levantamiento de criterios técnicos y definición de componentes. Un (1) documento de avance del modelo de arquitectura del módulo integrado al SIATAC que contenga el avance en los requisitos, la estructura básica del sistema, identificación de los principales componentes y sus relaciones, segmentación en módulos y el avance en la construcción del modelo de datos. Un (1) documento final con el plan de sostenibilidad del módulo monitoreo comunitario de la biodiversidad. Un (1) documento de avance que contenga el esquema y el desarrollo de integración de datos de campo a la base de datos del módulo monitoreo comunitario de la biodiversidad.100 % de avance de las actividades de POA con sus respectivos soportes. Informe técnico final integrando los diferentes informes de avance, que evidencie la estrategia de monitoreo comunitario e incluya la interrelación para los 3 componentes de la propuesta. Incluir lecciones aprendidas y oportunidades de mejora. Componente temático MoBIO socializado en los talleres. Acta del comité técnico operativo. Ingreso de la información requerida de indicadores en el sistema de información de monitoreo y evaluación del programa (SIME y Monitor) con los medios de verificación para los indicadores reportados a través de este subcontrato. Medio verificación de Plataforma MoSCAL que indique que información de las iniciativas se encuentre cargada en el MoSCAL Medio verificación de la Plataforma MoCBio – SIATAC operativa y en línea con todas las funcionalidades activas para consulta y descarga
Imágenes satelitales adquiridas con los recursos del subcontrato. Informe consolidado de las socializaciones finales de los resultados para los 3 componente con las discriminaciones que solicite el Programa. Bases de datos discriminadas por componente con la información de soporte. Para el caso MoSCAL y MoCBio-AC en formatos Digital MoSCAL, (PostGre), avances de Model Builder de la plataforma SIG (ArcGis), geodatabases, avance del desarrollo de los geoservicios, presentaciones en power point y demás archivos asociados a la ejecución del subcontrato.</t>
    </r>
  </si>
  <si>
    <t>Guaviare
Caquetá
Putumayo</t>
  </si>
  <si>
    <t>Programa Amazonia Mia de USAID</t>
  </si>
  <si>
    <t>Parcelas Forest Plot (Colaboración)</t>
  </si>
  <si>
    <t>Fortalecer la Red de Parcelas Permanentes del Instituto SINCHI</t>
  </si>
  <si>
    <t>Establecimiento de dos nuevas parcelas permanentes de una hectárea con su
respectiva base de datos y metadatos.
• Remedición de al menos dos parcelas permanentes de una hectárea de la Red de
parcelas del Instituto SINCHI que serán compartidas en la plataforma ForestPlots
• Refinamiento de la base de datos y reclutas de la Red de Parcelas Permanentes del
Instituto SINCHI</t>
  </si>
  <si>
    <t>Amazonas, Meta, Vaupés, Putumayo</t>
  </si>
  <si>
    <t>Universidad de Leeds</t>
  </si>
  <si>
    <t>Línea 3.  Desarrollo rural agroambiental, restauración participativa y economía forestal en la Amazonia colombiana</t>
  </si>
  <si>
    <t xml:space="preserve">2. Sostenibilidad e Intervención
 </t>
  </si>
  <si>
    <t>Grant PPG para apoya formulación de proyecto: Vida Amazonia.  Conservación de los bosques y la biodiversidad con gestión sostenible comunitaria en la Amazonia colombiana (Colaboración)</t>
  </si>
  <si>
    <t>Apoyar la preparación del Proyecto propuesto, cuyo objetivo es mejorar la conservación de la biodiversidad, la conectividad y Gobernanza forestal en paisajes seleccionados de la Amazonía colombiana</t>
  </si>
  <si>
    <t>•  Coordinar la preparación del Proyecto con todas las entidades gubernamentales relevantes;
•  Proporcionar insumos técnicos para la preparación de los documentos del Proyecto;
•  Preparar los instrumentos ambientales y sociales de conformidad con el FSE del Banco;
• Realizar las actividades necesarias para la organización de las adquisiciones del Proyecto y
 gestión financiera.
• Llevar a cabo la preparación del Proyecto a través de Capacitaciones y Talleres con todos los involucrados partes interesadas, reuniones y actividades de consulta sobre el diseño del proyecto y el FSE</t>
  </si>
  <si>
    <t>Caquetá
Guaviare
Meta
Putumayo</t>
  </si>
  <si>
    <t>Ministerio de Ambiente y Desarrollo Sostenible</t>
  </si>
  <si>
    <t>Fuente: Instituto SINCHI, Subdirección Científica y Tecnológica - Unidad Financiera Presupuesto, 2024</t>
  </si>
  <si>
    <r>
      <rPr>
        <b/>
        <sz val="11"/>
        <color theme="0"/>
        <rFont val="Calibri"/>
      </rPr>
      <t xml:space="preserve">COSTO DEL PROYECTO 
</t>
    </r>
    <r>
      <rPr>
        <sz val="11"/>
        <color theme="0"/>
        <rFont val="Calibri"/>
      </rPr>
      <t>(no incluye contrapartida)</t>
    </r>
  </si>
  <si>
    <t xml:space="preserve">1. Ordenamiento del territorio alrededor del agua y justicia ambiental </t>
  </si>
  <si>
    <t>3. Coordinación de los instrumentos de planificación de territorios vitales.</t>
  </si>
  <si>
    <t xml:space="preserve">a. Armonización y racionalización de los instrumentos de ordenamiento y planificación territorial
b. Reglas comunes para el respeto de las restricciones del territorio
</t>
  </si>
  <si>
    <t>Implementación del plan de zonificación ambiental en las zonas PDET.
Mecanismos de coordinación con los gobiernos locales y las comunidades para la inclusión de las determinantes y condicionantes del territorio en los instrumentos de ordenamiento y planificación</t>
  </si>
  <si>
    <t>3.2. Disturbios y Restauración de ecosistemas amazónicos</t>
  </si>
  <si>
    <t>Restauración comunitaria de la conectividad Andino-Amazónica para la adaptación al cambio climático y la revitalización territorial en las subzonas hidrográficas cuencas de los ríos Caguán y Orteguaza</t>
  </si>
  <si>
    <t>Efectuar procesos comunitarios de restauración que mejoren la integridad ecológica del paisaje Andino - Amazónico, en las subzonas hidrográficas de los ríos Caguán y Orteguaza en el departamento de Caquetá, ecorregión Amazonia</t>
  </si>
  <si>
    <t>•Planes veredales de restauración funcional del paisaje: 40 veredas con planes y acuerdos suscritos de conservación para el ordenamiento, la planificación funcional y la restauración
•Servicio de fortalecimiento de capacidades organizativas, técnicas, financieras y asociativas: 40 organizaciones de base Fortalecidas
•Implementar procesos de restauración participativos: 12.000 nuevas hectáreas en proceso de restauración comunitaria</t>
  </si>
  <si>
    <t>Avances en los tres objetivos específicos: Planes veredales de restauración funcional del paisaje: 40 veredas con planes y acuerdos suscritos de conservación para el ordenamiento, la planificación funcional y la restauración
Servicio de fortalecimiento de capacidades organizativas, técnicas, financieras y asociativas: 40 organizaciones de base Fortalecidas
Implementar procesos de restauración participativos: 12.000 nuevas hectáreas en proceso de restauración comunitaria</t>
  </si>
  <si>
    <t>Caquetá</t>
  </si>
  <si>
    <t>Fondo para la Vida y Biodiversidad</t>
  </si>
  <si>
    <t>5.1 Políticas ambientales y de ciencia tecnología e innovación para la Amazonia .</t>
  </si>
  <si>
    <t>Intervención integral en los núcleos de desarrollo forestal y de la biodiversidad (NDFYB) en la Amazonia</t>
  </si>
  <si>
    <t xml:space="preserve">Reducir la tasa de pérdida de cobertura boscosa en la Amazonia colombiana. </t>
  </si>
  <si>
    <t>• 6 documentos de Diagnóstico inicial participativo del NDFyB
• 6 jornadas de dialogo para Servicios de promoción para la participación de comunidades étnicas, campesinas y otros actores en la construcción de del modelo de gobernanza ambiental
• 6 Acuerdos sociales con comunidades étnicas y campesinas
• 6 documentos de ordenamiento territorial como Instrumento de planificación y/o manejo forestal y de la biodiversidad para el núcleo
• 20000 hacen Sistemas sostenibles de reconversión productiva y desarrollo de núcleos forestales
•3 Cadenas de valor implementadas
• 2.887 Servicios de apoyo a la extensión forestal</t>
  </si>
  <si>
    <t>Avances en los objetivos específicos:
• 6 documentos de Diagnóstico inicial participativo del NDFyB
• 6 jornadas de dialogo para Servicios de promoción para la participación de comunidades étnicas, campesinas y otros actores en la construcción de del modelo de gobernanza ambiental
• 6 Acuerdos sociales con comunidades étnicas y campesinas
• 6 documentos de ordenamiento territorial como Instrumento de planificación y/o manejo forestal y de la biodiversidad para el núcleo
• 20000 hacen Sistemas sostenibles de reconversión productiva y desarrollo de núcleos forestales
•3 Cadenas de valor implementadas
• 2.887 Servicios de apoyo a la extensión forestal</t>
  </si>
  <si>
    <t xml:space="preserve">Caquetá 
Guaviare  </t>
  </si>
  <si>
    <t>Fortalecimiento del monitoreo y seguimiento ambiental de áreas de bosques naturales, otras coberturas de la tierra y las dinámicas de transformación del territorio - Etapa 1 - nacional.</t>
  </si>
  <si>
    <t>Fortalecer el alcance del monitoreo y seguimiento ambiental de áreas de bosques naturales, otras coberturas de la tierra y las dinámicas de transformación en el territorio.</t>
  </si>
  <si>
    <t>• Servicios tecnológicos para el sistema de información ambiental MoSCAL fortalecido.
• Servicio de monitoreo y seguimiento de la biodiversidad y los servicios ecosistémicos
• Servicio de divulgación de conocimiento generado para la Planificación sectorial y la gestión ambiental.
• Sistema de información interoperables</t>
  </si>
  <si>
    <t>Avances en los objetivos específicos:
• Servicios tecnológicos para el sistema de información ambiental MoSCAL fortalecido.
• Servicio de monitoreo y seguimiento de la biodiversidad y los servicios ecosistémicos
• Servicio de divulgación de conocimiento generado para la Planificación sectorial y la gestión ambiental.
• Sistema de información interoperables</t>
  </si>
  <si>
    <t xml:space="preserve"> </t>
  </si>
  <si>
    <t>Ruta de trabajo para estructurar acuerdos de conservación con las comunidades presentes en los núcleos de desarrollo Forestal Kuwait - Nueva york, Charras, Calamar - Miraflores, Cuemaní, Mapiripán en los municipios El Retorno, Cartagena del Chairá y Mapiripán, en el marco del proyecto “Conservar el bosque paga”</t>
  </si>
  <si>
    <t>Aunar esfuerzos técnicos administrativos y financieros para estructurar la ruta de trabajo para la suscripción de los acuerdos de conservación con las comunidades presentes en los núcleos de desarrollo Forestal en Los municipios de San José del Guaviare, Miraflores El retorno en Guaviare, Cartagena del Chaira en Caquetá y Mapiripán en el Meta, en el marco de la implementación del proyecto “Conservar paga: Incentivos económicos para la conservación del bosque en el bioma amazónico”.</t>
  </si>
  <si>
    <t>• Firmar acuerdos de conservación con 3495 familias en los siguientes NDFyB
• Cartagena del Chairá -Cuemaní -1.380 familias 
• Mapiripán NDF Mapiripán 515 familias
• El Retorno Kuway - Nueva York 600 familias
• El Retorno Calamar - Miraflores 400 familias
• Cartagena del Chairá Ampliación Nueva Ilusión 200 familias
• San José del Guaviare Charras 400 familias</t>
  </si>
  <si>
    <t>Caquetá, Guaviare, Meta
Municipio(s): Cartagena del Chaira, San José del Guaviare, El Retorno, Calamar, Mapiripán</t>
  </si>
  <si>
    <t>Fondo para la vida y la Biodiversidad</t>
  </si>
  <si>
    <t>ARTICULACIÓN PENIA 2021-2030</t>
  </si>
  <si>
    <t xml:space="preserve">ARTICULACIÓN PICIA
2022 - 2026
Ciencia y conocimiento para la transición de la Amazonia colombiana hacia la sustentabilidad </t>
  </si>
  <si>
    <t>PROYECTOS DE INVESTIGACIÓN 2023 - 2024</t>
  </si>
  <si>
    <t xml:space="preserve">
ODS</t>
  </si>
  <si>
    <t>LINEA DE INVESTIGACIÓN
IMPACTO</t>
  </si>
  <si>
    <t>METAS O PRODUCTOS PARA LA VIGENCIA 2024</t>
  </si>
  <si>
    <r>
      <rPr>
        <b/>
        <sz val="11"/>
        <color theme="0"/>
        <rFont val="Calibri"/>
      </rPr>
      <t xml:space="preserve">COSTO DEL PROYECTO 
</t>
    </r>
    <r>
      <rPr>
        <sz val="11"/>
        <color theme="0"/>
        <rFont val="Calibri"/>
      </rPr>
      <t>(no incluye contrapartida)</t>
    </r>
  </si>
  <si>
    <t>e. Economía circular basada en la producción y el consumo responsable</t>
  </si>
  <si>
    <t>Política Nacional de Producción y Consumo Responsable</t>
  </si>
  <si>
    <r>
      <rPr>
        <sz val="11"/>
        <color theme="1"/>
        <rFont val="Calibri"/>
      </rPr>
      <t>12.5</t>
    </r>
    <r>
      <rPr>
        <sz val="11"/>
        <color rgb="FF4D4D4D"/>
        <rFont val="Calibri"/>
      </rPr>
      <t> De aquí a 2030, reducir considerablemente la generación de desechos mediante actividades de prevención, reducción, reciclado y reutilización</t>
    </r>
  </si>
  <si>
    <t xml:space="preserve"> Programa 4. Biodiversidad, bienestar y sostenibilidad</t>
  </si>
  <si>
    <t xml:space="preserve">P4. LI 3. Valorización de la biodiversidad
</t>
  </si>
  <si>
    <t>Desarrollo de bioempaque a partir de recursos amazónicos renovables Amazonas</t>
  </si>
  <si>
    <t>Reducir el impacto ambiental negativo generado por el uso de empaques no biodegradables de poliestireno (icopor) y plástico en el Departamento de Amazonas.</t>
  </si>
  <si>
    <t>Este proyecto busca remplazar los empaques  plásticos y de poliestireno (conocido comúnmente como ICOPOR), por empaques biodegradables que cumplan la misma función.   
Esto impactará positivamente al departamento de Amazonas y su área de influencia, ya que desde Leticia  se distribuyen hacia los poblados de Brasil y Perú en la frontera.  
Se pretende que esto sea un ejemplo para las demás ciudades y pueblos de la Amazonia colombiana.</t>
  </si>
  <si>
    <t xml:space="preserve">• Una propuesta de bioempaque  flexible para remplazar las bolsas plásticas 
•Una propuesta de bioempaque semirrígido para  remplazar  el poliestireno
</t>
  </si>
  <si>
    <t xml:space="preserve">ACTI - Amazonas </t>
  </si>
  <si>
    <r>
      <rPr>
        <b/>
        <sz val="12"/>
        <color theme="1"/>
        <rFont val="Calibri"/>
      </rPr>
      <t>Nota:</t>
    </r>
    <r>
      <rPr>
        <sz val="12"/>
        <color theme="1"/>
        <rFont val="Calibri"/>
      </rPr>
      <t xml:space="preserve">  Por la naturaleza de los recursos del SGR, el manejo presupuestal es por bienios, siendo el bienio actual el correspondiente a la vigencia 2023-2024.  Los recursos comprometidos y por comprometer se presentan solo con fines informativos puesto que no hacen parte de la incorporación de recursos de 2024, por cuanto ya se encuentran incorporados en el capítulo presupuestal independiente.</t>
    </r>
  </si>
  <si>
    <t xml:space="preserve">Fuente: Instituto SINCHI, Subdirección Científica y Tecnológica - Unidad Financiera Presupuesto, 2024
</t>
  </si>
  <si>
    <t>PLAN FINANCIERO 2025</t>
  </si>
  <si>
    <t xml:space="preserve">INSTITUTO AMAZÓNICO DE INVESTIGACIONES CIENTÍFICAS SINCHI </t>
  </si>
  <si>
    <t xml:space="preserve">PROYECTOS COFINANCIADOS </t>
  </si>
  <si>
    <t>PROGRAMA PLAN ESTRATÉGICO INSTITUCIONAL</t>
  </si>
  <si>
    <t>COSTO DEL PROYECTO 
(sin contrapartida)</t>
  </si>
  <si>
    <t>EJECUTADO COMPROMISOS</t>
  </si>
  <si>
    <t>SALDO PROYECTADO 2025</t>
  </si>
  <si>
    <t>PROGRAMACIÓN  2025</t>
  </si>
  <si>
    <t>Conservación de bosques y sostenibilidad en el corazón de la Amazonia recursos - ASL financiamiento adicional 2</t>
  </si>
  <si>
    <t>1. Ecosistemas y Recursos Naturales
2. Sostenibilidad e Intervención</t>
  </si>
  <si>
    <t>Banco Mundial . GEF 7</t>
  </si>
  <si>
    <t>Fortaleciendo las capacidades territoriales para la innovación en agroecología, pesca artesanal responsable y bio-economía circular para la adaptación y mitigación al cambio climático en Colombia- DeSIRA 2020CO</t>
  </si>
  <si>
    <t xml:space="preserve">Sostenibilidad e intervención </t>
  </si>
  <si>
    <t>Unión Europea / Ministerio de Ciencia, Tecnología e Innovación</t>
  </si>
  <si>
    <t>Prospección y el desarrollo de nuevos ingredientes a partir de especies de la Amazonia colombiana, transición amazónica andina -ecosistema de montaña, para su aplicación en cosmética y afines</t>
  </si>
  <si>
    <t>Natura Cosméticos</t>
  </si>
  <si>
    <t>Ecosistemas y recursos naturales</t>
  </si>
  <si>
    <t>Ministerio de Ciencia, Tecnología e Innovación - Fondo Francisco José de Caldas</t>
  </si>
  <si>
    <t>Calentamiento global y anomalías estacionales: El papel de los conocimientos indígenas sobre la horticultura y los rituales a la adaptación al cambio climático</t>
  </si>
  <si>
    <t>Dinámicas Socioambientales y culturales</t>
  </si>
  <si>
    <t xml:space="preserve">Animales fantásticos — Descubriendo la diversidad de salamandras suramericanas y su origen </t>
  </si>
  <si>
    <t>Parcelas Forest Plot</t>
  </si>
  <si>
    <t>Ecosistemas y Recursos Naturales</t>
  </si>
  <si>
    <t>Conexiones: Historias naturales de Colombia-Red de espacios y actores territoriales del Museo de Historia Natural y Cultural de Colombia</t>
  </si>
  <si>
    <t>Gestión Compartida</t>
  </si>
  <si>
    <t>Corporación Parque Explora – SGR</t>
  </si>
  <si>
    <t>ADN ambiental en la detección de recursos pesqueros del género Brachyplatystoma</t>
  </si>
  <si>
    <t xml:space="preserve">The Nature Conservancy </t>
  </si>
  <si>
    <t>Creación de un banco de extractos y bioprospección con tecnologías de cribado de alto rendimiento para buscar nuevos compuestos en la flora Amazónica de Colombia.</t>
  </si>
  <si>
    <t>Sostenibilidad e Intervención</t>
  </si>
  <si>
    <t>Monitoreo comunitario participativo de biodiversidad</t>
  </si>
  <si>
    <t>Chemonics International INC - USAID</t>
  </si>
  <si>
    <t>Grant PPG para apoya formulación de proyecto: Vida Amazonia. Conservación
de los bosques y la biodiversidad con gestión sostenible comunitaria en
la Amazonia colombiana</t>
  </si>
  <si>
    <t>GEF / Banco Mundial</t>
  </si>
  <si>
    <t xml:space="preserve">Modelos de funcionamiento y sostenibilidad </t>
  </si>
  <si>
    <t>Fondo para la Vida y la Biodiversidad</t>
  </si>
  <si>
    <t>Modelos de funcionamiento y sostenibilidad</t>
  </si>
  <si>
    <t xml:space="preserve">Acuerdos de conservación con las comunidades presentes en los núcleos de desarrollo </t>
  </si>
  <si>
    <t>Fondo para la vida y la biodiversidad</t>
  </si>
  <si>
    <t xml:space="preserve">Subtotal </t>
  </si>
  <si>
    <t xml:space="preserve">INVERSIÓN PGN </t>
  </si>
  <si>
    <t>VALOR VIGENCIA 2025</t>
  </si>
  <si>
    <t>Investigación científica transformativa para potenciar el bienestar, la conservación y la gobernanza ambiental en la Amazonia colombiana. Amazonas, Caquetá, Guainía, Guaviare, Meta, Putumayo, Vaupés</t>
  </si>
  <si>
    <t>1. Ecosistemas y Recursos Naturales; 
2. Sostenibilidad e Intervención; 
3. Modelos de Funcionamiento; 
4. Dinámicas Socioambientales y culturales; 
5. Gestión compartida</t>
  </si>
  <si>
    <t xml:space="preserve">PGN - BPIN </t>
  </si>
  <si>
    <t>Fortalecimiento de la gestión y modernización de las capacidades institucionales para la investigación científica transformativa en la Amazonia colombiana. Amazonas, Caquetá, Guainía, Guaviare, Meta, Putumayo, Vaupés</t>
  </si>
  <si>
    <t xml:space="preserve"> 6. Fortalecimiento Institucional</t>
  </si>
  <si>
    <t xml:space="preserve">GASTOS DE FUNCIONAMIENTO </t>
  </si>
  <si>
    <t xml:space="preserve">DESCRIPCIÓN </t>
  </si>
  <si>
    <t xml:space="preserve">FUENTE </t>
  </si>
  <si>
    <t>Gastos de funcionamiento Institutos de investigación Ley 99 de 1993. Instituto SINCHI</t>
  </si>
  <si>
    <t xml:space="preserve">PGN </t>
  </si>
  <si>
    <t xml:space="preserve">PRESUPUESTO RECURSOS PROPIOS </t>
  </si>
  <si>
    <t>Gastos de apoyo a la gestión misional</t>
  </si>
  <si>
    <t xml:space="preserve">Recursos Propios </t>
  </si>
  <si>
    <t>RESUMEN PLAN FINANCIERO 2025</t>
  </si>
  <si>
    <t>DESCRIPCIÓN</t>
  </si>
  <si>
    <t>Proyectos cofinanciados</t>
  </si>
  <si>
    <t>Inversión BPIN (PGN)</t>
  </si>
  <si>
    <t>Gastos de Funcionamiento (PGN)</t>
  </si>
  <si>
    <t>Recursos propios</t>
  </si>
  <si>
    <t>Total Plan Incorporación 2025</t>
  </si>
  <si>
    <t xml:space="preserve">CAPÍTULO PRESUPUESTAL INDEPENDIENTE SGR </t>
  </si>
  <si>
    <t>VALOR VIGENCIA 2025 - 2026</t>
  </si>
  <si>
    <t>PROGRAMACIÓN  2025 - 2026</t>
  </si>
  <si>
    <t xml:space="preserve">Asignación para la Ciencia, Tecnología e Innovación </t>
  </si>
  <si>
    <t>Total Plan financiero 2025</t>
  </si>
  <si>
    <t>Fuente: Subdirección Administrativa y Financiera - Unidad de apoyo Financiera - Presupuesto, SINCHI  Datos a 3 de diciembre de 2024</t>
  </si>
  <si>
    <t xml:space="preserve">
 PLAN OPERATIVO ANUAL - INSTITUTOS DE INVESTIGACIÓN AMBIENTAL
</t>
  </si>
  <si>
    <t>VERSIÓN :2</t>
  </si>
  <si>
    <t>Vigencia: 10/01/2017</t>
  </si>
  <si>
    <t>CODIGO:F-E-GIP-</t>
  </si>
  <si>
    <t>INSTITUTO AMAZÓNICO DE INVESTIGACIONES CIENTÍFICAS SINCHI</t>
  </si>
  <si>
    <t xml:space="preserve">Investigación en conservación y aprovechamiento sostenible de la diversidad biológica, socioeconómica y cultural de la Amazonia colombiana - BPIN 2017011000137
</t>
  </si>
  <si>
    <t>Producir conocimiento científico sobre la diversidad biológica, socioeconómica, cultural y el aprovechamiento sostenible de la Amazonia colombiana</t>
  </si>
  <si>
    <r>
      <rPr>
        <b/>
        <sz val="10"/>
        <color theme="1"/>
        <rFont val="Calibri"/>
      </rPr>
      <t xml:space="preserve">ALINEACIÓN CON LA PLANEACIÓN NACIONAL Y ESTRATEGICA
</t>
    </r>
    <r>
      <rPr>
        <b/>
        <sz val="10"/>
        <color rgb="FFFF0000"/>
        <rFont val="Calibri"/>
      </rPr>
      <t>(SE DILIGENCIA EN DICIEMBRE EN LA VIGENCIA ANTERIOR DEL POA)</t>
    </r>
  </si>
  <si>
    <r>
      <rPr>
        <b/>
        <sz val="10"/>
        <color theme="1"/>
        <rFont val="Calibri"/>
      </rPr>
      <t xml:space="preserve">PROPUESTA DE ACTIVIDADES Y PRODUCTOS
</t>
    </r>
    <r>
      <rPr>
        <b/>
        <sz val="10"/>
        <color rgb="FFFF0000"/>
        <rFont val="Calibri"/>
      </rPr>
      <t>(SE DILIGENCIA EN DICIEMBRE EN LA VIGENCIA ANTERIOR DEL POA)</t>
    </r>
  </si>
  <si>
    <r>
      <rPr>
        <b/>
        <sz val="10"/>
        <color theme="1"/>
        <rFont val="Calibri"/>
      </rPr>
      <t xml:space="preserve">REFERENTES DE SEGUIMIENTO
(SUBPRODUCTOS O INDICADORES DE GESTIÓN)
</t>
    </r>
    <r>
      <rPr>
        <b/>
        <sz val="10"/>
        <color rgb="FFFF0000"/>
        <rFont val="Calibri"/>
      </rPr>
      <t>(SE DILIGENCIA ENTRE DICIEMBRE Y ENERO ANTES DE EL GIRO ANUAL DE RECURSOS- ES CONDICIONAL)</t>
    </r>
  </si>
  <si>
    <r>
      <rPr>
        <b/>
        <sz val="10"/>
        <color theme="1"/>
        <rFont val="Calibri"/>
      </rPr>
      <t xml:space="preserve">FINANCIACIÓN 
</t>
    </r>
    <r>
      <rPr>
        <b/>
        <sz val="10"/>
        <color rgb="FFFF0000"/>
        <rFont val="Calibri"/>
      </rPr>
      <t>(SE DILIGENCIA EN DICIEMBRE EN LA VIGENCIA ANTERIOR DEL POA)</t>
    </r>
  </si>
  <si>
    <r>
      <rPr>
        <b/>
        <sz val="10"/>
        <color theme="1"/>
        <rFont val="Calibri"/>
      </rPr>
      <t xml:space="preserve">SEGUIMIENTO PRESUPUESTAL
</t>
    </r>
    <r>
      <rPr>
        <b/>
        <sz val="10"/>
        <color rgb="FFFF0000"/>
        <rFont val="Calibri"/>
      </rPr>
      <t>(SE DILIGENCIA EN CADA TRIMESTRE PARA EL SEGUIMIENTO PERIÓDICO DEL POA)</t>
    </r>
  </si>
  <si>
    <r>
      <rPr>
        <b/>
        <sz val="10"/>
        <color theme="1"/>
        <rFont val="Calibri"/>
      </rPr>
      <t xml:space="preserve">SEGUIMIENTO  A LA GESTIÓN 
</t>
    </r>
    <r>
      <rPr>
        <b/>
        <sz val="10"/>
        <color rgb="FFFF0000"/>
        <rFont val="Calibri"/>
      </rPr>
      <t>(SE DILIGENCIA EN CADA TRIMESTRE PARA EL SEGUIMIENTO PERIÓDICO DEL POA)</t>
    </r>
  </si>
  <si>
    <r>
      <rPr>
        <b/>
        <sz val="10"/>
        <color theme="1"/>
        <rFont val="Calibri"/>
      </rPr>
      <t xml:space="preserve">EVALUACIÓN  IMPACTO DE LA GESTIÓN
</t>
    </r>
    <r>
      <rPr>
        <b/>
        <sz val="10"/>
        <color rgb="FFFF0000"/>
        <rFont val="Calibri"/>
      </rPr>
      <t>(SE DILIGENCIA ANUALMENTE PARA LA EVALUACIÓN DE CIERRE DEL POA)</t>
    </r>
  </si>
  <si>
    <t>No.</t>
  </si>
  <si>
    <t xml:space="preserve">Actividad </t>
  </si>
  <si>
    <t>Producto</t>
  </si>
  <si>
    <t>Indicador de Producto</t>
  </si>
  <si>
    <t>Indicador de gestión o subproducto de gestión esperado
Trimestre I</t>
  </si>
  <si>
    <t>% de Avance de gestión esperada respecto al subproducto entregado 
Trimestre I</t>
  </si>
  <si>
    <t>Indicador de gestión o subproducto de gestión esperado
Trimestre II</t>
  </si>
  <si>
    <t>% de Avance de gestión esperada respecto al subproducto entregado 
Trimestre II</t>
  </si>
  <si>
    <t>Indicador de gestión o subproducto de gestión esperado
Trimestre III</t>
  </si>
  <si>
    <t>% de Avance de gestión esperada respecto al subproducto entregado 
Trimestre III</t>
  </si>
  <si>
    <t>Indicador de gestión o subproducto de gestión esperado
Trimestre IV</t>
  </si>
  <si>
    <t>% de Avance de gestión esperada respecto al subproducto entregado 
Trimestre IV</t>
  </si>
  <si>
    <t xml:space="preserve">% de Avance de gestión 
obtenido
</t>
  </si>
  <si>
    <t xml:space="preserve">% de Avance de producto obtenido
</t>
  </si>
  <si>
    <t xml:space="preserve">Valor Actividad o producto ($) </t>
  </si>
  <si>
    <t xml:space="preserve">Aumentar  la información disponible sobre sobre realidad biológica, social, económica, ecológica y cultural en la Amazonia colombiana </t>
  </si>
  <si>
    <t xml:space="preserve">Biodiversidad y riqueza natural: activos estratégicos de la nación
Desarrollo Ambientalmente Sostenible por una Amazonia Viva
</t>
  </si>
  <si>
    <t>PET 1.    Caracterización de la estructura y dinámica de la base natural del país.</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</si>
  <si>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</si>
  <si>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Conocimiento para el uso, manejo y conservación de la diversidad biológica.
Estrategias de remediación y monitoreo de la contaminación de ambientes amazónicos.
Conocimiento tradicional y diálogo de saberes .</t>
  </si>
  <si>
    <t>1.1.1</t>
  </si>
  <si>
    <t>Aumentar el conocimiento de la biodiversidad terrestre y acuática  en sus diferentes niveles de expresión</t>
  </si>
  <si>
    <t xml:space="preserve">Documentos de estudios técnicos para la gestión de la información y el conocimiento ambiental </t>
  </si>
  <si>
    <t xml:space="preserve"> Documentos de estudios realizados   </t>
  </si>
  <si>
    <t xml:space="preserve">Un (01) documento técnico que consolida conocimiento de los recursos naturales, socioambientales y culturales de la Amazonia colombiana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 Información sobre los conocimientos tradicionales asociados a la biodiversidad
</t>
  </si>
  <si>
    <t>Informes presentados</t>
  </si>
  <si>
    <t xml:space="preserve"> Número de especies de plantas registradas en la región amazónica 
</t>
  </si>
  <si>
    <t xml:space="preserve">Localidades de las cuales se conoce la fauna </t>
  </si>
  <si>
    <t>Individuos de flora y fauna con información genética</t>
  </si>
  <si>
    <t xml:space="preserve">Comunidades microbianas con asignación taxonómica
</t>
  </si>
  <si>
    <t>Especies biológicas con potencial de uso</t>
  </si>
  <si>
    <t>Departamentos o subcuencas de la Amazonia  con estudios científicos para caracterizar ambientes acuáticos en aspectos biológicos y ecológicos</t>
  </si>
  <si>
    <t>1.1.2</t>
  </si>
  <si>
    <t>Determinar la oferta natural y las condiciones para la sostenibilidad del aprovechamiento de especies promisorias</t>
  </si>
  <si>
    <t xml:space="preserve">Número de especies evaluadas </t>
  </si>
  <si>
    <t>1.1.3</t>
  </si>
  <si>
    <t xml:space="preserve">Monitorear Parcelas Permanentes para evaluación del Cambio Climático </t>
  </si>
  <si>
    <t>0900G075 - Parcelas De Monitoreo Establecidas</t>
  </si>
  <si>
    <t>Parcelas monitoreadas</t>
  </si>
  <si>
    <t>1.1.4</t>
  </si>
  <si>
    <t xml:space="preserve">Valorar la biodiversidad y los servicios ecosistémicos </t>
  </si>
  <si>
    <t>Bien o servicio ecosistémico valorado</t>
  </si>
  <si>
    <t>1.1.5</t>
  </si>
  <si>
    <t xml:space="preserve">Monitorear especies de interés con participación comunitaria </t>
  </si>
  <si>
    <t>Localidades con valoración de fauna de uso</t>
  </si>
  <si>
    <t>1.1.6</t>
  </si>
  <si>
    <t>Establecer indicadores ambientales en ecosistemas y/o medición de presencia de contaminación en recursos acuáticos amazónicos</t>
  </si>
  <si>
    <t>Ecosistemas evaluados</t>
  </si>
  <si>
    <t>1.1.7</t>
  </si>
  <si>
    <t xml:space="preserve">Generar información sobre los conocimientos tradicionales asociados a la biodiversidad que permita comprender el relacionamiento de las sociedades tradicionales con su entorno </t>
  </si>
  <si>
    <t xml:space="preserve">Estudios sobre conocimientos tradicionales asociados a la biodiversidad  </t>
  </si>
  <si>
    <t>Instrumentos y mecanismos de caracterización y focalización de población étnica para diseñar políticas de equidad de oportunidades</t>
  </si>
  <si>
    <t>PET 3.    Ordenamiento y planeación del manejo del territorio para el aprovechamiento sostenible de sus recursos.</t>
  </si>
  <si>
    <t>Modernizar los instrumentos de recolección de información sobre las características de los grupos étnicos: Para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t>
  </si>
  <si>
    <t xml:space="preserve">Conocimiento tradicional y diálogo de saberes </t>
  </si>
  <si>
    <t>1.2.1</t>
  </si>
  <si>
    <t>Socializar y ajustar con los pueblos indígenas el modelo para el monitoreo de los IBHI para evaluar los modos de vida y territorios de los pueblos indígenas</t>
  </si>
  <si>
    <t xml:space="preserve">Servicio de protección del conocimiento tradicional: documentos de protección del conocimiento tradicional realizados </t>
  </si>
  <si>
    <t xml:space="preserve">Documentos de protección del conocimiento tradicional realizados </t>
  </si>
  <si>
    <t>Información disponible en el SIAT AC con la línea base de los Indicadores de Bienestar para Pueblos Indígenas IBHI de los resguardos del departamento del Amazonas</t>
  </si>
  <si>
    <t>0900G088 - Archivo De Hojas Metodológicas Del sistema de indicadores actualizado</t>
  </si>
  <si>
    <t>1.2.2</t>
  </si>
  <si>
    <t>Realizar la aplicación y levantamiento de la línea base de los IBHI con los pueblos indígenas localizados en los resguardos del departamento del Amazonas.</t>
  </si>
  <si>
    <t>0900G108 - Diagnósticos Desarrollados</t>
  </si>
  <si>
    <t>Aplicar innovación y transferencia de tecnología al uso y aprovechamiento de los recursos naturales, los servicios ecosistémicos, dinámicas socioeconómicas y territoriales de la Amazonia colombiana</t>
  </si>
  <si>
    <t>Biodiversidad y riqueza natural: activos estratégicos de la nación.
Desarrollo Ambientalmente Sostenible por una Amazonia Viva</t>
  </si>
  <si>
    <t>PET 5.    Innovación, desarrollo y adaptación de tecnologías para aprovechar sosteniblemente la oferta ambiental y prevenir o mitigar los impactos ambientales de las actividades socioeconómicas</t>
  </si>
  <si>
    <t>Consolidar el desarrollo de productos y servicios basados en el uso sostenible de la biodiversidad.
Desarrollar modelos productivos sostenibles asociados a la agro diversidad y al biocomercio de la Amazonia:</t>
  </si>
  <si>
    <t xml:space="preserve">Bioeconomía.
Bioprospección.
Sistemas de producción y paisajes productivos amazónicos </t>
  </si>
  <si>
    <t>2.1.1</t>
  </si>
  <si>
    <t xml:space="preserve">Participar en el desarrollo de emprendimientos  de frutales amazónicos y otros productos forestales no maderables en el marco de los negocios verdes y atendiendo a los requerimientos de sus habitantes </t>
  </si>
  <si>
    <t>Servicio de apoyo financiero a
emprendimientos</t>
  </si>
  <si>
    <t>Emprendimientos apoyados</t>
  </si>
  <si>
    <t xml:space="preserve">1. Veintiocho (28) Emprendimientos que involucren productos derivados de frutales amazónicos y otros productos forestales maderables y no maderables y sus servicios en el marco de los negocios verdes y el consumo sostenible acorde a los requerimientos de sus habitantes.
2. Dos (02) Protocolos estandarizados diseñados para el procesamiento y transformación de productos amazónicos promisorios.
3. Un (01) Procedimiento En Piscicultura Para La Región Evaluados
4. Un (01) Grupo funcional de microorganismos con potencial de biorremediación 
</t>
  </si>
  <si>
    <t>2.1.2</t>
  </si>
  <si>
    <t>Desarrollar ingredientes naturales y productos innovadores y su transferencia tecnológica</t>
  </si>
  <si>
    <t>0900G074 - Protocolos Estandarizados Diseñados</t>
  </si>
  <si>
    <t>2.1.3</t>
  </si>
  <si>
    <t>Desarrollar el potencial de biorremediación, bioprospección y nuevos materiales a partir de microrganismos amazónicos.</t>
  </si>
  <si>
    <t xml:space="preserve">Grupos funcionales de microorganismos con potencial de biorremediación </t>
  </si>
  <si>
    <t>2.1.4</t>
  </si>
  <si>
    <t>Generar modelos técnico económicos con especies acticas nativas a favor de una piscicultura amazónica sostenible</t>
  </si>
  <si>
    <t>0900G071 - Procedimientos En Piscicultura Para La región evaluados</t>
  </si>
  <si>
    <t>Experiencias piloto Realizadas</t>
  </si>
  <si>
    <t>Biodiversidad y riqueza natural: activos estratégicos de la nación
Desarrollo Ambientalmente Sostenible por una Amazonia Viva
Sectores comprometidos con la sostenibilidad y la mitigación del cambio climático</t>
  </si>
  <si>
    <t>PET 2.    Conservación y restauración del patrimonio ambiental del país.</t>
  </si>
  <si>
    <t xml:space="preserve">Implementar estrategias transectoriales para controlar la deforestación, conservar los ecosistemas y prevenir su degradación.
Desarrollar modelos productivos sostenibles asociados a la agro diversidad y al biocomercio de la Amazonia:
Avanzar hacia la transición de actividades productivas comprometidas con la sostenibilidad y la mitigación del cambio climático.
</t>
  </si>
  <si>
    <t xml:space="preserve">Modelamiento ambiental y escenarios dinámicos del territorio amazónico.
Restauración ecológica.
Dinámicas Socioambientales en la Amazonia.
Cambio climático.
</t>
  </si>
  <si>
    <t>2.2.1</t>
  </si>
  <si>
    <t>Diseñar y ejecutar investigación en modelos de  sistemas para paisajes productivos  sostenibles en la Amazonia</t>
  </si>
  <si>
    <t>Servicio de modelamiento para la
conservación de la biodiversidad</t>
  </si>
  <si>
    <t>Modelos para la
conservación de la biodiversidad
realizados</t>
  </si>
  <si>
    <t xml:space="preserve">1. Un (01)  Modelo para la conservación de la biodiversidad realizados  .
2. Un (01) Sistemas productivos a nivel paisaje evaluados
3. Cien (100) Hectáreas establecidas y en proceso de restauración
4. Un (01) protocolo de restauración validado.
5. Estrategias para la gestión ambiental urbana y territorial formuladas.
6. Acuerdos municipales para la conservación del medio ambiente aprobados y otorgados
Nueva actividad destinada a procesos de restauración económica, producción de material vegetal y siembra de árboles:
1. Mil ciento cuarenta (1.140) Héctareas establecidas en procesos de restauración
2. Ochocientos sesenta y siete mil (867.000) Plántulas producidas
3. Cuatrocientos once mil (411.00) Plántulas sembradas
4. Treinta y cuatro mil trecientos sesenta y cuatro (34.364) jornales contratados en procesos de restauración ecológica
- 
</t>
  </si>
  <si>
    <t>0900G097 - Sistemas Productivos A Nivel Paisaje evaluados</t>
  </si>
  <si>
    <t>2.2.2</t>
  </si>
  <si>
    <t>Establecer procesos de restauración ecológica en ecosistemas degradados  en la Amazonia colombiana</t>
  </si>
  <si>
    <t>0900G137 - Hectáreas establecidas y en proceso de restauración</t>
  </si>
  <si>
    <t>Protocolos de restauración validados</t>
  </si>
  <si>
    <t>2.2.3</t>
  </si>
  <si>
    <t xml:space="preserve">Acompañar el desarrollo  de las ciudades, municipalidades y otros asentamientos sostenibles en la Amazonia colombiana </t>
  </si>
  <si>
    <t>0900G145 - Acuerdos municipales para la conservación del medio ambiente aprobados y otorgados</t>
  </si>
  <si>
    <t>Estrategias para la gestión ambiental urbana y territorial formuladas</t>
  </si>
  <si>
    <t>2.2.4</t>
  </si>
  <si>
    <t>Contribuir a la reactivación económica a través de procesos de restauración ecológica que involucren producción de material vegetal y siembra de árboles en la región Amazónica colombiana</t>
  </si>
  <si>
    <r>
      <rPr>
        <sz val="10"/>
        <color theme="1"/>
        <rFont val="Calibri"/>
      </rPr>
      <t xml:space="preserve">0900G216 - Jornales contratados en procesos de restauración ecológica Unidad de Medida: Número: </t>
    </r>
    <r>
      <rPr>
        <sz val="9"/>
        <color theme="1"/>
        <rFont val="Arial"/>
      </rPr>
      <t xml:space="preserve">34,364
</t>
    </r>
  </si>
  <si>
    <r>
      <rPr>
        <sz val="10"/>
        <color theme="1"/>
        <rFont val="Arial"/>
      </rPr>
      <t xml:space="preserve">0900G216 - Jornales contratados en procesos de restauración ecológica </t>
    </r>
    <r>
      <rPr>
        <sz val="9"/>
        <color theme="1"/>
        <rFont val="Arial"/>
      </rPr>
      <t xml:space="preserve">
</t>
    </r>
  </si>
  <si>
    <r>
      <rPr>
        <sz val="10"/>
        <color theme="1"/>
        <rFont val="Arial"/>
      </rPr>
      <t xml:space="preserve">0900G216 - Jornales contratados en procesos de restauración ecológica </t>
    </r>
    <r>
      <rPr>
        <sz val="9"/>
        <color theme="1"/>
        <rFont val="Arial"/>
      </rPr>
      <t xml:space="preserve">
</t>
    </r>
  </si>
  <si>
    <r>
      <rPr>
        <sz val="10"/>
        <color theme="1"/>
        <rFont val="Arial"/>
      </rPr>
      <t xml:space="preserve">0900G216 - Jornales contratados en procesos de restauración ecológica </t>
    </r>
    <r>
      <rPr>
        <sz val="9"/>
        <color theme="1"/>
        <rFont val="Arial"/>
      </rPr>
      <t xml:space="preserve">
</t>
    </r>
  </si>
  <si>
    <r>
      <rPr>
        <sz val="9"/>
        <color theme="1"/>
        <rFont val="Arial"/>
      </rPr>
      <t xml:space="preserve">
</t>
    </r>
    <r>
      <rPr>
        <sz val="10"/>
        <color theme="1"/>
        <rFont val="Arial"/>
      </rPr>
      <t xml:space="preserve">0900G217 Plántulas producidas Unidad de Medida: Número </t>
    </r>
    <r>
      <rPr>
        <sz val="9"/>
        <color theme="1"/>
        <rFont val="Arial"/>
      </rPr>
      <t>867,000</t>
    </r>
    <r>
      <rPr>
        <sz val="10"/>
        <color theme="1"/>
        <rFont val="Arial"/>
      </rPr>
      <t xml:space="preserve">
 </t>
    </r>
  </si>
  <si>
    <r>
      <rPr>
        <sz val="9"/>
        <color theme="1"/>
        <rFont val="Arial"/>
      </rPr>
      <t xml:space="preserve">
</t>
    </r>
    <r>
      <rPr>
        <sz val="10"/>
        <color theme="1"/>
        <rFont val="Arial"/>
      </rPr>
      <t xml:space="preserve">0900G217 Plántulas producidas
 </t>
    </r>
  </si>
  <si>
    <r>
      <rPr>
        <sz val="9"/>
        <color theme="1"/>
        <rFont val="Arial"/>
      </rPr>
      <t xml:space="preserve">
</t>
    </r>
    <r>
      <rPr>
        <sz val="10"/>
        <color theme="1"/>
        <rFont val="Arial"/>
      </rPr>
      <t xml:space="preserve">0900G217 Plántulas producidas
 </t>
    </r>
  </si>
  <si>
    <r>
      <rPr>
        <sz val="9"/>
        <color theme="1"/>
        <rFont val="Arial"/>
      </rPr>
      <t xml:space="preserve">
</t>
    </r>
    <r>
      <rPr>
        <sz val="10"/>
        <color theme="1"/>
        <rFont val="Arial"/>
      </rPr>
      <t xml:space="preserve">0900G217 Plántulas producidas
 </t>
    </r>
  </si>
  <si>
    <t>0900G137 - Hectáreas establecidas y en proceso de restauración Unidad de Medida: 1.140</t>
  </si>
  <si>
    <r>
      <rPr>
        <sz val="10"/>
        <color theme="1"/>
        <rFont val="Calibri"/>
      </rPr>
      <t xml:space="preserve">
0900G218 - Plántulas sembradas Unidad de Medida: Número </t>
    </r>
    <r>
      <rPr>
        <sz val="9"/>
        <color theme="1"/>
        <rFont val="Arial"/>
      </rPr>
      <t>411,000</t>
    </r>
  </si>
  <si>
    <t xml:space="preserve">
0900G218 - Plántulas sembradas</t>
  </si>
  <si>
    <t>Disponer información y conocimiento sobre la conservación y el aprovechamiento sostenible de la Amazonia colombiana</t>
  </si>
  <si>
    <t>Instituciones ambientales modernas, apropiación social de la biodiversidad y manejo efectivo de los conflictos socioambientales</t>
  </si>
  <si>
    <t xml:space="preserve">PEI 1.    Producción y  gestión de información técnica y científica en el SINA. </t>
  </si>
  <si>
    <t>Mejorar la gestión de la información y su interoperabilidad entre los diferentes sectores para una sostenibilidad ambiental en el territorio.
Implementar una estrategia para la gestión y seguimiento de los conflictos socioambientales generados por el acceso y uso de los recursos naturales basado en procesos educativos y participativos que contribuyan a la consolidación de una cultura ambiental.
Robustecer los mecanismos de articulación y coordinación para la sostenibilidad.</t>
  </si>
  <si>
    <t>Monitoreo y ordenamiento ambiental.
Modelamiento ambiental y escenarios dinámicos del territorio amazónico,
Conocimiento para el uso, manejo y conservación de la diversidad biológica.
Comunicación de la ciencia</t>
  </si>
  <si>
    <t>3.1.1</t>
  </si>
  <si>
    <t>Actualizar los contenidos de las bases de datos del SIATAC de los aspectos ambientales de la Amazonia colombiana -diversidad biológica, socioeconómica y cultural-: Coberturas de la tierra (SIMCOBA), ecosistemas, indicadores, restauración ecológica, Afectación de rondas hídricas, estratos de intervención, frontera agropecuaria, fuegos y áreas quemadas, biodiversidad, territorios indígenas, ordenamiento territorial.</t>
  </si>
  <si>
    <t xml:space="preserve">Servicio de información ambiental de la Amazonía colombiana datos actualizados incorporados en las bases de datos   
</t>
  </si>
  <si>
    <t>Datos actualizados
incorporados en las bases de datos</t>
  </si>
  <si>
    <t xml:space="preserve">1. Un (01) Sistema de información diseñados, actualizados o en funcionamiento.
2. Ocho (08) Mapas Ambientales elaborados.
3. Base de datos Inírida gestionada y actualizada.
4. Contenidos de las bases de datos de colecciones biológicas (Herbario Amazónico Colombiano, CIACOL, Herpetofauna) actualizados
</t>
  </si>
  <si>
    <t>0900G110 - Sistemas De Información Diseñados, actualizados o en funcionamiento</t>
  </si>
  <si>
    <t>3.1.2</t>
  </si>
  <si>
    <t>Modelar escenarios actuales y futuros de ocupación y sostenibilidad ambiental de la Amazonia colombiana y realizar el   monitoreo ambiental.</t>
  </si>
  <si>
    <t>Mapas ambientales elaborados</t>
  </si>
  <si>
    <t>3.1.3</t>
  </si>
  <si>
    <t>Actualizar los contenidos de la base de datos de Inírida</t>
  </si>
  <si>
    <t>3.1.4</t>
  </si>
  <si>
    <t>Actualizar los contenidos de las bases de datos de colecciones biológicas (Herbario Amazónico Colombiano, CIACOL, Herpetofauna)</t>
  </si>
  <si>
    <t xml:space="preserve">Ejemplares ingresados a las colecciones </t>
  </si>
  <si>
    <t>Comunicación de la ciencia</t>
  </si>
  <si>
    <t>3.2.1</t>
  </si>
  <si>
    <t xml:space="preserve">Aumentar la visibilidad, comunicación,   incidencia y apropiación  de los resultados de la investigación científica en la Amazonia colombiana   </t>
  </si>
  <si>
    <t>Servicio de divulgación de
conocimiento generado para la
Planificación sectorial y la gestión
ambiental.</t>
  </si>
  <si>
    <t>Documentos divulgados</t>
  </si>
  <si>
    <t xml:space="preserve">1. Una (01) Estrategia de visibilidad y comunicación realizadas (eventos, publicaciones, talleres, divulgación, etc.)
2. Diez (10) documentos divulgados.
3. Treinta (30)Talleres o actividades de capacitación realizadas
</t>
  </si>
  <si>
    <t>0900G162 - Elementos de difusión generados para educación ambiental</t>
  </si>
  <si>
    <t>Estrategias de visibilidad y comunicación realizadas (eventos, publicaciones, talleres, divulgación, etc.)</t>
  </si>
  <si>
    <t>3.2.2</t>
  </si>
  <si>
    <t>Generar herramientas de comunicación y divulgación en temáticas  relevantes para la conservación de la biodiversidad  en la  Amazonia colombiana</t>
  </si>
  <si>
    <t>9900G020 - Talleres O Actividades De Capacitación realizados</t>
  </si>
  <si>
    <t xml:space="preserve">Comunicación de la ciencia.
Fortalecimiento institucional </t>
  </si>
  <si>
    <t>3.3.1</t>
  </si>
  <si>
    <t xml:space="preserve">Capacitar a los profesionales del Instituto en temas relacionados con la misión institucional </t>
  </si>
  <si>
    <t>Servicio de educación formal en el
marco de la información y el
conocimiento ambiental</t>
  </si>
  <si>
    <t>Trabajadores formados en
educación formal</t>
  </si>
  <si>
    <t>1. Un trabajador formado en educación formal.
2.  Participación en eventos académicos y espacios institucionales de toma de decisión</t>
  </si>
  <si>
    <t>3.3.2</t>
  </si>
  <si>
    <t>Representar al Instituto en eventos académicos y espacios institucionales de toma de decisiones</t>
  </si>
  <si>
    <t>Informes de gestión de las actividades de formación y representación</t>
  </si>
  <si>
    <t>Fortalecimiento de la capacidad del entorno fisco y logístico requerido para el levantamiento y gestión de la información ambiental de la Amazonia colombiana - BPIN 2017011000143</t>
  </si>
  <si>
    <t xml:space="preserve">Ampliar espacios en la infraestructura y contar con la dotación de equipos y mobiliario, a través de la ampliación de la planta física existente, así como su mejora mediante el mantenimiento y adecuaciones requeridos, con el fin de cumplir cada vez de mejor manera con el objeto misional, lo anterior, permitirá ampliar la producción de conocimiento científico sobre la diversidad biológica, socioeconómica, cultural y el aprovechamiento sostenible de la Amazonia colombiana </t>
  </si>
  <si>
    <r>
      <rPr>
        <b/>
        <sz val="10"/>
        <color theme="1"/>
        <rFont val="Calibri"/>
      </rPr>
      <t xml:space="preserve">ALINEACIÓN CON LA PLANEACIÓN NACIONAL Y ESTRATEGICA
</t>
    </r>
    <r>
      <rPr>
        <b/>
        <sz val="10"/>
        <color rgb="FFFF0000"/>
        <rFont val="Calibri"/>
      </rPr>
      <t>(SE DILIGENCIA EN DICIEMBRE EN LA VIGENCIA ANTERIOR DEL POA)</t>
    </r>
  </si>
  <si>
    <r>
      <rPr>
        <b/>
        <sz val="10"/>
        <color theme="1"/>
        <rFont val="Calibri"/>
      </rPr>
      <t xml:space="preserve">PROPUESTA DE ACTIVIDADES Y PRODUCTOS
</t>
    </r>
    <r>
      <rPr>
        <b/>
        <sz val="10"/>
        <color rgb="FFFF0000"/>
        <rFont val="Calibri"/>
      </rPr>
      <t>(SE DILIGENCIA EN DICIEMBRE EN LA VIGENCIA ANTERIOR DEL POA)</t>
    </r>
  </si>
  <si>
    <r>
      <rPr>
        <b/>
        <sz val="10"/>
        <color theme="1"/>
        <rFont val="Calibri"/>
      </rPr>
      <t xml:space="preserve">REFERENTES DE SEGUIMIENTO
(SUBPRODUCTOS O INDICADORES DE GESTIÓN)
</t>
    </r>
    <r>
      <rPr>
        <b/>
        <sz val="10"/>
        <color rgb="FFFF0000"/>
        <rFont val="Calibri"/>
      </rPr>
      <t>(SE DILIGENCIA ENTRE DICIEMBRE Y ENERO ANTES DE EL GIRO ANUAL DE RECURSOS- ES CONDICIONAL)</t>
    </r>
  </si>
  <si>
    <r>
      <rPr>
        <b/>
        <sz val="10"/>
        <color theme="1"/>
        <rFont val="Calibri"/>
      </rPr>
      <t xml:space="preserve">FINANCIACIÓN 
</t>
    </r>
    <r>
      <rPr>
        <b/>
        <sz val="10"/>
        <color rgb="FFFF0000"/>
        <rFont val="Calibri"/>
      </rPr>
      <t>(SE DILIGENCIA EN DICIEMBRE EN LA VIGENCIA ANTERIOR DEL POA)</t>
    </r>
  </si>
  <si>
    <r>
      <rPr>
        <b/>
        <sz val="10"/>
        <color theme="1"/>
        <rFont val="Calibri"/>
      </rPr>
      <t xml:space="preserve">SEGUIMIENTO PRESUPUESTAL
</t>
    </r>
    <r>
      <rPr>
        <b/>
        <sz val="10"/>
        <color rgb="FFFF0000"/>
        <rFont val="Calibri"/>
      </rPr>
      <t>(SE DILIGENCIA EN CADA TRIMESTRE PARA EL SEGUIMIENTO PERIÓDICO DEL POA)</t>
    </r>
  </si>
  <si>
    <r>
      <rPr>
        <b/>
        <sz val="10"/>
        <color theme="1"/>
        <rFont val="Calibri"/>
      </rPr>
      <t xml:space="preserve">SEGUIMIENTO  A LA GESTIÓN 
</t>
    </r>
    <r>
      <rPr>
        <b/>
        <sz val="10"/>
        <color rgb="FFFF0000"/>
        <rFont val="Calibri"/>
      </rPr>
      <t>(SE DILIGENCIA EN CADA TRIMESTRE PARA EL SEGUIMIENTO PERIÓDICO DEL POA)</t>
    </r>
  </si>
  <si>
    <r>
      <rPr>
        <b/>
        <sz val="10"/>
        <color theme="1"/>
        <rFont val="Calibri"/>
      </rPr>
      <t xml:space="preserve">EVALUACIÓN  IMPACTO DE LA GESTIÓN
</t>
    </r>
    <r>
      <rPr>
        <b/>
        <sz val="10"/>
        <color rgb="FFFF0000"/>
        <rFont val="Calibri"/>
      </rPr>
      <t>(SE DILIGENCIA ANUALMENTE PARA LA EVALUACIÓN DE CIERRE DEL POA)</t>
    </r>
  </si>
  <si>
    <t>Mejorar y modernizar las sedes y equipos del Instituto para la ejecución de los proyecto de investigación.</t>
  </si>
  <si>
    <t>PEI 2.    Coordinación interinstitucional y participación para apoyar la gestión ambiental</t>
  </si>
  <si>
    <t>Fortalecer la institucionalidad y la regulación para la sostenibilidad y la financiación del sector ambiental.</t>
  </si>
  <si>
    <t>Modernizar y adecuar laboratorios  y espacios de investigación del Instituto en la Amazonia colombiana</t>
  </si>
  <si>
    <t xml:space="preserve">Sedes adecuadas  
</t>
  </si>
  <si>
    <t>Número de sedes</t>
  </si>
  <si>
    <t>Sedes del Instituto  SINCHI en la Amazonia colombiana mantenidas y adecuadas</t>
  </si>
  <si>
    <t>329901100 - Sedes adecuadas</t>
  </si>
  <si>
    <t xml:space="preserve">Apoyar  la operación logística requerida para el levantamiento y gestión de la información ambiental de la Amazonia colombiana </t>
  </si>
  <si>
    <t>Realizar las tareas de mantenimiento necesarias para la conservación, corrección y actualización tecnológica de laboratorios y espacios de investigación científica</t>
  </si>
  <si>
    <t>Sedes mantenidas</t>
  </si>
  <si>
    <t>329901600 - Sedes mantenidas</t>
  </si>
  <si>
    <t xml:space="preserve">Garantizar amparos para la sostenibilidad de los instrumentos físicos y logísticos que soportan el proceso investigativo y la custodia de información ambiental de la Amazonia colombiana
</t>
  </si>
  <si>
    <t>Aumentar los espacios físicos y elementos de trabajo para la ejecución de los proyectos de Investigación.</t>
  </si>
  <si>
    <t>Dotar los espacios y laboratorios  para la ejecución de la  investigación científica en la Amazonia colombiana</t>
  </si>
  <si>
    <t>Sedes ampliadas</t>
  </si>
  <si>
    <t>Sedes del Instituto SINCHI en la Amazonia colombiana modificadas y ampliadas</t>
  </si>
  <si>
    <t>329901000 - Sedes ampliadas</t>
  </si>
  <si>
    <t>Adecuar el entorno físico  para la generación de conocimiento y la gestión de información ambiental de la Amazonia colombiana</t>
  </si>
  <si>
    <t>Gestionar las adquisiciones requeridas para el  levantamiento y gestión de la información ambiental de la Amazonia colombiana</t>
  </si>
  <si>
    <t>Sedes modificadas</t>
  </si>
  <si>
    <t xml:space="preserve">Fortalecer las capacidades logísticas para la ejecución de proyectos de investigación </t>
  </si>
  <si>
    <r>
      <rPr>
        <b/>
        <sz val="10"/>
        <color theme="1"/>
        <rFont val="Calibri"/>
      </rPr>
      <t xml:space="preserve">Fuente: Fuente: </t>
    </r>
    <r>
      <rPr>
        <sz val="10"/>
        <color theme="1"/>
        <rFont val="Calibri"/>
      </rPr>
      <t xml:space="preserve">Oficina Asesora de Planeación - Instituto SINCHI
                                </t>
    </r>
  </si>
  <si>
    <t>PLAN DE ACCIÓN
PROYECTOS COFINANCIADOS POR FUENTES DISTINTAS AL PRESUPUESTO GENERAL DE LA NACIÓN
VIGENCIA 2020</t>
  </si>
  <si>
    <t>ARTICULACIÓN
 PLAN NACIONAL DE DESARROLLO 2018-2022
"Pacto por Colombia, Pacto por la equidad"</t>
  </si>
  <si>
    <t>ARTICULACIÓN PENIA</t>
  </si>
  <si>
    <t>ARTICULACIÓN PICIA
2019 - 2022</t>
  </si>
  <si>
    <t>ARTICULACIÓN 
PLAN ESTRATÉGICO INSTITUCIONAL</t>
  </si>
  <si>
    <t>PROYECTOS DE INVESTIGACIÓN 2021</t>
  </si>
  <si>
    <t>PACTO</t>
  </si>
  <si>
    <t>ESTRATEGIA</t>
  </si>
  <si>
    <t>LINEA DE INVESTIGACIÓN/ACCIÓN</t>
  </si>
  <si>
    <t>AREA TEMÁTICA</t>
  </si>
  <si>
    <t>LÍNEA DE INVESTIGACIÓN</t>
  </si>
  <si>
    <t>METAS O PRODUCTOS PARA LA VIGENCIA 2021</t>
  </si>
  <si>
    <r>
      <rPr>
        <b/>
        <sz val="10"/>
        <color theme="0"/>
        <rFont val="Arial"/>
      </rPr>
      <t xml:space="preserve">COSTO DEL PROYECTO 
</t>
    </r>
    <r>
      <rPr>
        <sz val="10"/>
        <color theme="0"/>
        <rFont val="Arial"/>
      </rPr>
      <t>(no incluye contrapartida)</t>
    </r>
  </si>
  <si>
    <t>CERTIFICADO</t>
  </si>
  <si>
    <t>COSTO PROYECTADO A EJECUTAR 2021</t>
  </si>
  <si>
    <t>VII. Pacto por la sostenibilidad: producir conservando y conservar produciendo
XVII. - XXVII. Pacto por la productividad y la
equidad en las regiones.</t>
  </si>
  <si>
    <t>Biodiversidad y riqueza natural: activos estratégicos de la nación
Desarrollo Ambientalmente Sostenible por una Amazonia Viva</t>
  </si>
  <si>
    <t xml:space="preserve">Implementar estrategias transectoriales para controlar la deforestación, conservar los ecosistemas y prevenir su degradación.
Desarrollar modelos productivos sostenibles asociados a la agro diversidad y al biocomercio de la Amazonia:
</t>
  </si>
  <si>
    <t>Goal   15       Protect, restore and promote sustainable use of terrestrial ecosystems, sustainably manage forests, combat desertification, and halt and reverse land degradation and halt biodiversity loss (Proteger, restablecer y promover el uso sostenible de los ecosistemas terrestres, gestionar sosteniblemente los bosques, luchar contra la desertificación, detener e invertir la degradación de las tierras y detener la pérdida de biodiversidad)</t>
  </si>
  <si>
    <t>De aquí a 2020, promover la puesta en práctica de la gestión sostenible de todos los tipos de bosques, detener la deforestación, recuperar los bosques degradados y aumentar considerablemente la forestación y la reforestación a nivel mundial</t>
  </si>
  <si>
    <t>PET 2 L1. Diseño de estrategias y metodologías para la conservación y manejo de ecosistemas estratégicos</t>
  </si>
  <si>
    <t xml:space="preserve">11. Sistemas de producción y paisajes productivos amazónicos </t>
  </si>
  <si>
    <t>2.2. Alternativas Productivas Sostenibles y Mercados Verdes</t>
  </si>
  <si>
    <t>Conservación de bosques y sostenibilidad en el corazón de la Amazonia Gef 6 financiamiento adicional ASL</t>
  </si>
  <si>
    <t>Acuerdos y programas sectoriales para la sostenibilidad y el manejo de la tierra.</t>
  </si>
  <si>
    <t>Protocolo de articulación técnica de los sistemas de monitoreo de bosques y coberturas existente, validado e incorporado como soporte de la continuidad en la operación de SMBYC, SIATAC y SIGEA de autoridades ambientales.
Corredores de conectividad, áreas prioritarias restauración, tierras degradadas y protocolos específicos de intervención identificados.
Transferencia de Modelo de intervención para Acuerdos de conservación, restauración y no deforestación con productores rurales.
Acciones de conservación y manejo de especies amenazadas de flora, fauna terrestre y fauna acuática, que contribuyan a la conectividad, en implementación.</t>
  </si>
  <si>
    <t xml:space="preserve">1. Implementación de planes de manejo de cedro y canelo de los andaquíes.
2. Implementar conjuntamente con los usuarios y las instituciones acciones para su conservación y uso sostenible de fauna en sitios RAMSAR de la Amazonia.
3. Propuesta de plan de manejo arawana
</t>
  </si>
  <si>
    <t>Guaviare
Caquetá
Guainía
Amazonas
Putumayo</t>
  </si>
  <si>
    <t>Banco Mundial  - Gef 6
Fondo Patrimonio Natural</t>
  </si>
  <si>
    <t xml:space="preserve">Implementar estrategias transectoriales para controlar la deforestación, conservar los ecosistemas y prevenir su degradación.
Desarrollar modelos productivos sostenibles asociados a la agro diversidad y al biocomercio de la Amazonia
</t>
  </si>
  <si>
    <t>Proyecto Visión Amazonía (VA) Portafolio REM Pilar Agroambiental  Acuerdos con Campesinos</t>
  </si>
  <si>
    <t>Reducir la deforestación y la pobreza a través de la promoción de procesos productivos sostenibles que contribuyan a mejorar la calidad de vida de las poblaciones locales, a la conservación de la biodiversidad amazónica y al cumplimiento de la meta de deforestación neta cero en el 2020.
El pilar 3 Acuerdos con campesinos: Suscribir acuerdos de conservación de bosques y de desarrollo rural bajo en carbono con Asociaciones Campesinas ya constituidas, a cambio de la financiación de proyectos productivos y actividades de interés de las asociaciones.</t>
  </si>
  <si>
    <t xml:space="preserve">• 11 acuerdos de conservación de bosques, de desarrollo rural bajo en carbono y no deforestación con comunidades campesinas firmados, abarcando al menos 52.129 ha de bosque para no deforestación  y 106.275 Has en ordenamiento y planificación productiva y ambiental 
• 1,870 ha en Caquetá y 2,435 ha en Guaviare con intervenciones productivas diseñadas con las asociaciones bajo los acuerdos de conservación con asociaciones campesinas.
• 1080 familias campesinas con acuerdos de conservación de bosques al interior de sus predios e implementando opciones de uso del suelo que reducen deforestación. 
</t>
  </si>
  <si>
    <t xml:space="preserve">1. Informe final técnico y financiero PID2 entregado </t>
  </si>
  <si>
    <t>Guaviare
Caquetá</t>
  </si>
  <si>
    <t>Fondo REM KfW
Fondo Patrimonio Natural</t>
  </si>
  <si>
    <t xml:space="preserve">VII. Pacto por la sostenibilidad: producir conservando y conservar produciendo
</t>
  </si>
  <si>
    <t xml:space="preserve">Biodiversidad y riqueza natural: activos estratégicos de la nación
Instituciones ambientales modernas, apropiación social de la biodiversidad y manejo efectivo de los conflictos socioambientales
</t>
  </si>
  <si>
    <t>Implementar estrategias transectoriales para controlar la deforestación, conservar los ecosistemas y prevenir su degradación.
Consolidar el desarrollo de productos y servicios basados en el uso sostenible de la biodiversidad.
Mejorar la gestión de la información y su interoperabilidad entre los diferentes sectores para una sostenibilidad ambiental en el territorio.</t>
  </si>
  <si>
    <t>De aquí a 2020, integrar los valores de los ecosistemas y la biodiversidad en la planificación, los procesos de desarrollo, las estrategias de reducción de la pobreza y la contabilidad nacionales y locales</t>
  </si>
  <si>
    <t xml:space="preserve">PET 3. Ordenamiento y planeación del manejo del territorio para el aprovechamiento sostenible de sus recursos. 
PET 5. Innovación, desarrollo y adaptación de tecnologías para aprovechar sosteniblemente la oferta ambiental y prevenir o mitigar los impactos ambientales de las actividades socioeconómicas. 
PEI 2. Coordinación interinstitucional y participación para apoyar la gestión ambiental. 
</t>
  </si>
  <si>
    <t xml:space="preserve">PET3 L1. Identificación de usos sostenibles rurales y urbanos del territorio y los recursos naturales y definición de criterios y metodologías para su implantación.
PET5 L5 Aprovechamiento sostenible del potencial económico de la biodiversidad.
Coordinación interinstitucional y desarrollo de innovaciones y adaptación de tecnologías para mejorar la calidad ambiental 
PEI 2 L2. Coordinación y articulación con el SNCyT a través de la formación de redes y alianzas para la identificación e intercambio de experiencias ambientales entre institutos con comunidades académicas, de investigación científica, de innovación tecnológica, del sector productivo, públicas y privadas.
</t>
  </si>
  <si>
    <t>4. Dinámicas socioambientales</t>
  </si>
  <si>
    <t xml:space="preserve">2.2. Alternativas productivas sostenibles y Mercados Verdes
3.2 Disturbios y restauración de sistemas ecológicos  
4.2 Gobernabilidad e Instituciones para el desarrollo sostenible                   
5.2. Integración de políticas nacionales, regionales y locales
</t>
  </si>
  <si>
    <t>Macarena Sostenible con más Capacidad para la Paz - MASCAPAZ</t>
  </si>
  <si>
    <t xml:space="preserve">Contribuir a la paz y bienestar de la población de la Macarena, en el marco del cumplimiento de los acuerdos de paz, promoviendo el desarrollo rural integral sostenible que contribuya al buen vivir, el fortalecimiento institucional, organizativo y la construcción de una paz duradera en los municipios seleccionados. 
</t>
  </si>
  <si>
    <t xml:space="preserve">- 3.200 Familias atendidas con asistencia técnica e implementan de manera diferencial un modelo de producción agrícola integral sostenible en fincas campesinas de los cuatro municipios del proyecto a partir de un efecto demostrativo 
- 18 asociaciones de comunidades campesinas e indígenas (una asociación indígena) que encuentran vinculadas a encadenamientos productivos
- 10 rutas y senderos turísticos ambientalmente gestionados que se encuentran en funcionamiento al final del proyecto en los cuatro municipios.
- 800 familias que al final del proyecto ocupan zonas de amortiguamiento de la AMEM, que adelantan los procesos de formalización predial según ruta de titulación diseñada por entidades competentes (zonas priorizadas según criterios expuestos en el PIMA Macarena Norte.)
- 1000 Hectáreas al final del proyecto resultantes de acuerdos de conservación y restauración con campesinos en los cuatro municipios, con el fin de mejorar coberturas vegetales nativas y producción de material vegetal en esta área del AMEM.
-1600 Niños y jóvenes de la zona de la AMEM que al final del proyecto están vinculados al programa de reconocimiento territorial mediante excursiones guiadas “Conoce tu territorio” (mínimo el 48% mujeres, el 5% indígenas y el 35% jóvenes campesinos víctimas del conflicto armado).
- 24 iniciativas de jóvenes ambientalistas (6 en cada municipio) que se han implementado al final del proyecto y que se enmarcan en la producción verde, energías alternativas y arborización
- 32 escuelas urbanas y rurales de los cuatro municipios de la zona del proyecto que al finalizar el proyecto cuentan con mejoramiento de infraestructura con materiales locales e innovación. (60% escuelas rurales y un 40% escuelas urbanas) (8 escuelas por cada municipio).
-30 procesos organizativos apoyados en los tres años de ejecución, en los cuatro municipios (10 por cada municipio), que fortalecen el liderazgo ambiental y la identidad campesina.
</t>
  </si>
  <si>
    <t xml:space="preserve"> 1.  3.200 Familias atendidas con asistencia técnica e implementan de manera diferencial modelos de producción sostenible en fincas campesinas de los cuatro municipios del proyecto a partir de un efecto demostrativo en  200 destinatarios del modelo silvopastoril, 140 de modelo agrícola sostenible y 20 modelo piscícola.
2. 18 asociaciones de comunidades campesinas e indígenas (dos resguardos indígenas) que encuentran vinculadas a encadenamientos productivos y desarrollan procesos de transformación de café, cacao, leche y hortofrutícola. 
3. 10 senderos turísticos ambientalmente gestionados  con un modelo de turismo comunitario que se encuentran en funcionamiento al final del proyecto en los cuatro municipios.
4. 1000 Hectáreas al final del proyecto resultantes de acuerdos de conservación y restauración con campesinos en los cuatro municipios, con el fin de mejorar coberturas vegetales nativas y producción de material vegetal en esta área del AMEM.
5. 1.600 Niños y jóvenes de la zona de la AMEM que al final del proyecto están vinculados al programa de reconocimiento territorial mediante excursiones guiadas “Conoce tu territorio” (mínimo el 48% mujeres, el 5% indígenas y el 35% jóvenes campesinos víctimas del conflicto armado).
6. 24 iniciativas de jóvenes ambientalistas (6 en cada municipio) que se han implementado al final del proyecto y que se enmarcan en la producción verde, energías alternativas y arborización
7. 32 escuelas urbanas y rurales de los cuatro municipios de la zona del proyecto que al finalizar el proyecto cuentan con mejoramiento de infraestructura con materiales locales e innovación. ((8 escuelas por cada municipio).
8. 30 procesos organizativos identificados y en fortalecimiento del liderazgo ambiental y la identidad campesina mediante una metodología de escuela campesina.</t>
  </si>
  <si>
    <t>Unión Europea - Fondo Europeo para la Paz</t>
  </si>
  <si>
    <t>VII. Pacto por la sostenibilidad: producir conservando y conservar produciendo
XVII. - XXVII. Pacto por la productividad y la
equidad en las regiones.</t>
  </si>
  <si>
    <t>Biodiversidad y riqueza natural: activos estratégicos de la nación.
Colombia resiliente: conocimiento y prevención para la gestión del riesgo de desastres y la adaptación al cambio climático
Desarrollo Ambientalmente Sostenible por una Amazonia Viva</t>
  </si>
  <si>
    <t>Implementar estrategias transectoriales para controlar la deforestación, conservar los ecosistemas y prevenir su degradación.
Implementar iniciativas de adaptación al cambio climático que reduzcan los efectos de las sequías y las inundaciones en los sectores y los territorios 
Desarrollar modelos productivos sostenibles asociados a la agro diversidad y al biocomercio de la Amazonia:</t>
  </si>
  <si>
    <t xml:space="preserve">11.    Sistemas de producción y paisajes productivos amazónicos </t>
  </si>
  <si>
    <t xml:space="preserve">2.2. Alternativas Productivas Sostenibles y Mercados Verdes. </t>
  </si>
  <si>
    <t>Conectividad y conservación de la Biodiversidad mediante el fortalecimiento de las Instituciones y las organizaciones locales para asegurar el manejo integral bajo en Carbono. Proyecto Amazonia Sostenible para la PAZ GEF 6.</t>
  </si>
  <si>
    <t>Promover la conectividad y conservar la biodiversidad mediante el fortalecimiento de las instituciones y las organizaciones locales para asegurar el manejo integral bajo en carbono.</t>
  </si>
  <si>
    <t xml:space="preserve"> 170 familias campesinas en Puerto Asís, Putumayo
20 familias en Piamonte, Cauca.
7.000 Has de área de referencia con información ambiental generada.
Dos (2) emprendimientos fortalecidos.
Un  plan departamental de gestión del cambio climático formulado (Caquetá).</t>
  </si>
  <si>
    <t>1. Análisis de conectividad Perla Amazónica y Zonificación agroambiental del área de referencia aprox.  3.000 ha.
2.  Caracterización y tipificación de los sistemas de producción del área, mapas de zonificación agroambiental de 170 predios del área. 
3.  Capacitación y transferencia mediante métodos participativos a profesionales y técnicos de PNUD
4.  Documento Plan Integral de Gestión de cambio climático para revisión y, borrador para la adopción del PIGCC por parte de la asamblea departamental
5.  Acompañamiento y apoyo en Identificación de productos de la agro y la biodiversidad con potencial de uso en las áreas del proyecto Amazonía sostenible para la Paz en las áreas del proyecto
6.  Fortalecimiento técnico de la iniciativa transformación de frutales amazónicos Pie de Monte Amazónico Caqueteño y Puerto Asís</t>
  </si>
  <si>
    <t>Putumayo, Caquetá, Cauca</t>
  </si>
  <si>
    <t>PNUD</t>
  </si>
  <si>
    <t xml:space="preserve">Inventario Forestal Nacional 2020 - REM </t>
  </si>
  <si>
    <t>Implementar en campo las actividades correspondientes al Inventario Forestal Nacional (IFN) en la Amazonía Colombiana en el marco de actividades contempladas dentro del Programa Redd Early Movers (REM).</t>
  </si>
  <si>
    <t xml:space="preserve"> Avances del proyecto dependen de las salidas a campo. En este momento suspendidas a causa de las medidas tomadas por la Pandemia Covid 19. </t>
  </si>
  <si>
    <t>Expedición Binacional a la Biodiversidad de la Cuenda de rio Putumayo entre Perú y Colombia</t>
  </si>
  <si>
    <t>Caracterizar la diversidad biológica de la cuenca media del rio Putumayo en la frontera Perú-Colombia</t>
  </si>
  <si>
    <t>Los objetivos que se traza el proyecto son la caracterización de la diversidad biológica de la zona fronteriza entre Colombia y Perú, mediante registros biológicos debidamente curados, preservados, catalogados. Los grupos contemplados son flora, fauna, particularmente anfibios, reptiles, aves, quirópteros, lepidópteros, arácnidos y peces. Al mismo tiempo se adelantarán estudios etnobotánicos y de vegetación mediante el establecimiento de parcelas en el lado peruano.</t>
  </si>
  <si>
    <t>Jardín Botánico de Plantas Medicinales de Monilla Amena, Amazonas</t>
  </si>
  <si>
    <t>Implementar un Jardín Botánico de plantas medicinales en territorio de la comunidad indígena de Jusy Moniya Amena, Resguardo Tikuna Huitoto, Km. 9, Leticia, que fortalezca los sistemas de medicina tradicional, promueva el intercambio de las plantas medicinales, la transmisión del conocimiento asociado y aproveche manera sostenible el capital natural y cultural de la región Amazónica colombiana.</t>
  </si>
  <si>
    <t>Este proyecto busca consolidar la creación de un Jardín Botánico por medio de la construcción de infraestructura nueva y la adecuación de espacios para el mantenimiento y propagación de la colección in vivo de plantas medicinales, en el marco del aprovechamiento sostenible de los recursos naturales, la autogestión para el fortalecimiento de la transmisión del conocimiento tradicional y el desarrollo sostenible por medio de emprendimientos verdes novedosos. De esta manera, se busca facilitar la implementación de un lugar de encuentro para el intercambio de plantas y saberes, que estimule la conformación de grupos de personas locales capacitadas que promuevan la transmisión de los saberes locales y la conservación del medio ambiente. Así mismo, busca abrir un espacio de aprendizaje y transmisión del conocimiento de las plantas medicinales en el área de Leticia tanto tradicional, como en los sectores educativos y de turismo</t>
  </si>
  <si>
    <t>Fortalecimiento de los procesos de investigación en bioprospección de la biodiversidad de la Amazonia colombiana para el uso sostenible y conservación en el Instituto SINCHI</t>
  </si>
  <si>
    <t>Fortalecer las capacidades en investigación científica del instituto SINCHI, para realizar procesos de investigación en bioprospección de la biodiversidad de la Amazonia colombiana con fines de uso sostenible y conservación.</t>
  </si>
  <si>
    <t>Proyecto en etapa inicial. Alcance.
A partir de este proyecto se espera que el Instituto SINCHI logre mejorar su infraestructura y equipos en temas de bioprospección y biotecnología que son fundamentales para la investigación en la región amazónica. Los principales resultados son los siguientes:
1. Mejoras en la infraestructura de los laboratorios de bio-prospección y biotecnología, y de la estación experimental “El Trueno” del Instituto SINCHI de acuerdo a los estándares requeridos por acreditación y requerimiento de los nuevos equipos.
2. Contar con equipos en bioprospección y biotecnología con la mejor tecnología disponible que son acordes a los requerimientos de las sustancias y especies de la
región amazónica con protocolos y procesos para su uso y diseño de experimentos que permitirán fortalecer los procesos de investigación.
3. Continuar con procesos de relevo generacional al contar con un joven investigador en temas de bioprospección y biotecnología al generar transferencia de conocimiento.
4. Desarrollo de procesos que integren investigación básica y aplicada que genere
productos de alta calidad e impacto en temas de bioprospección y biotecnología donde
la investigación en Colombia es todavía limitada.</t>
  </si>
  <si>
    <t>Desarrollo de bioempaques a partir de recursos amazónicos renovables Amazonas</t>
  </si>
  <si>
    <t xml:space="preserve">Proyecto en etapa inicial. Busca remplazar los empaques  plásticos y de poliestireno (conocido comúnmente como
ICOPOR), por empaques biodegradables que cumplan la misma función.   Esto impactará positivamente al departamento de Amazonas y su área de influencia, ya que desde Leticia  se distribuyen hacia los poblados de Brasil y Perú en la frontera.  </t>
  </si>
  <si>
    <t xml:space="preserve">Establecimiento de la cadena de valor binacional de piscicultura en río Amazonas de la ZIF Colombia-Perú </t>
  </si>
  <si>
    <t>Contribuir a la paz y bienestar de la población de la Macarena (Municipios de Mesetas, Puerto Rico, San Juan de Arama y Vistahermosa) en el marco del cumplimiento de los acuerdos de paz.</t>
  </si>
  <si>
    <t>1. Avances con 585 beneficiarios que reciben asistencia técnica tipo extensionista para la implementación de modelos demostrativos tipo SINCHI con enfoque agroambiental en los 4 municipios del proyecto que incluye modelos silvopastoriles, agroforestal, piscícola, apícola y abonos verdes.
2. Avances con 200 beneficiarios directos está implementando un modelo silvopastoril en los cuatro municipios del proyecto. 
3. Avances con 140 beneficiarios directos que implementan un modelo agroforestal. 
4. 20 beneficiarios directos que implementan un modelo piscícola sostenible para la seguridad alimentaria.
5. 63 beneficiarios directos con kit apícolas.
6. 18 organizaciones campesinas identificadas que agrupan 400 familias que suscriben alianzas comerciales en encadenamientos productivos sostenibles de café, cacao, leche y cadena hortofrutícola y proponen un fortalecimiento de
las actividades de transformación con la identificación de necesidades de maquinaria y equipo.  
7.  En proceso de implementación 10 senderos turísticos con un modelo de operación de turismo comunitario.
8. Desarrollo de un diplomado para 142 docentes para la implementación de la Cátedra Meta de identidad, paz y reconciliación con énfasis en las características especiales de la Sierra de la Macarena para incluir en la modificación de los Planes Educativos Institucionales de 10 Instituciones Educativas de la AMEM que impacta directamente a 2.200 jóvenes estudiantes.
9. 24 iniciativas de jóvenes ambientalistas caracterizadas en temas de producción verde, energías alternativas y arborización para el mejoramiento de los entornos escolares y protección del recurso hídrico, las cuales serán implementadas en el año 2020
10. Lanzamiento de la escuela campesina como experiencia de gobernanza para el fortalecimiento de 30 organizaciones campesinas en procesos de identidad y arraigo.
 11. 777,7 has en proceso de restauración y/o recuperación como resultado de 25 acuerdos de conservación en los municipios del proyecto y el aporte de Cormacarena en la recuperación de dos microcuencas. 
12. Avances con 364 beneficiarios en disposición de firmar acuerdos de conservación para ampliar el área sujeta a monitoreo para conservación de bosque en la AMEM.
13. 945 jóvenes de la AMEM que realizaron excursiones guiadas como experiencia pedagógica para conocer su territorio en la etapa de posconflicto con el programa “Conoce tu territorio"   quienes antes no habían tenido
la oportunidad de conocer sitios icónicos de la Sierra de la Macarena.</t>
  </si>
  <si>
    <t>Diversidad de insectos como fuente de alimento para las comunidades indígenas del oriente amazónico</t>
  </si>
  <si>
    <t>Determinar la diversidad de insectos de uso comestible y analizar su aporte en el sistema de alimentación de las comunidades indígenas del oriente amazónico de Colombia</t>
  </si>
  <si>
    <t>Proyecto en etapa inicial. El proyecto busca generar  nuevo conocimiento relacionado con las especies de insectos
que contribuyen en la dieta de las comunidades indígenas amazónicas, aporta al entendimiento
de la riqueza de la biodiversidad que soporta la vida de colectivos humanos en la Amazonia
oriental, contribuye a entender la sostenibilidad biológica y cultural del aprovechamiento de los
distintos ordenes de insectos, y permitirá evaluar y plantear estrategias de aprovechamiento más
eficientes y sostenibles desde el punto e vista biológico y alimentario.  Resultados esperados: 
Catálogo de especies de insectos de uso comestible por parte de las comunidades
del municipio de Mitú.
Colección de referencia de insectos comestibles en las comunidades del municipio de
Mitú.
Identificación de prácticas y actividades de conservación y manejo ecológico
realizadas por las comunidades a partir del conocimiento tradicional de los
insectos.
Implementación de estrategias de sostenibilidad biológica y seguridad alimentaria
en las comunidades indígenas del municipio de Mitú.
Publicación de artículos científicos en revistas indexadas.
 Generación de espacios adecuados para la socialización, apropiación y divulgación
del patrimonio biológico en la Amazonía colombiana con la participación de las
comunidades indígenas del municipio de Mitú.</t>
  </si>
  <si>
    <t>Minciencias - Fondo nacional para la Ciencia</t>
  </si>
  <si>
    <t>Diversidad de abejas silvestres en el nororiente amazónico colombiano. Importancia de la polinización melitófila en plantas útiles cultivadas y de uso no convencional.</t>
  </si>
  <si>
    <t>Determinar estrategias de manejo y gestión de la biodiversidad involucrada en la alimentación y manutención de comunidades del nororiente amazónico colombiano.</t>
  </si>
  <si>
    <t>Proyecto en etapa inicial. El proyecto busca aportar a los objetivos de la Iniciativa Colombiana de Polinizadores (Moreno et al 2018) y particularmente para el cuidado de los polinizadores propuestos en los ejes temáticos 1 al 4: (1) Conocimiento, evaluación y monitoreo, (2) Valoración del servicio ecosistémico de la polinización, (3) Promoción de hábitats saludables para los polinizadores y (4) fortalecimiento de las capacidades de participación. 
La estructura del presente proyecto también aporta a las metas del Plan Estratégico para la Diversidad
Biológica 2011-2020 particularmente la (4) Optimizar los beneficios que la naturaleza nos brinda 
(aire limpio, agua dulce, alimentos y (5) Aumentar el conocimiento que las personas tienen
sobre esta.  Resultados esperados: Atlas de polen de plantas útiles y alimenticias no convencionales usadas por
comunidades indígenas del nororiente amazónico colombiano.
- Diversidad de abejas del nororiente amazónico colombiano (Manuscrito sometido).
- Bases de datos del Instituto SINCHI, salida web y SIB con información de diversidad de
abejas.
- Redes de interacciones entre abejas nativas y plantas de importancia en la seguridad y
gobernanza alimentar de la Amazonía colombiana (Manuscrito sometido).
- Propuesta de manejo y gestión de polinizadores para seguridad y gobernanza
alimentaria en la región.
- Cartilla ilustrada de las abejas nativas y las plantas de uso alimentario que polinizan
para la región de estudio</t>
  </si>
  <si>
    <t>Paisajes productivos sostenibles consolidados que mantienen y/o mejoran la cobertura forestal, la conectividad ecosistémica y reducen emisiones en áreas del proyecto Amazonia Sostenible para la Paz GEF 6, correspondiente a la  Adenda 2 de PNUD.</t>
  </si>
  <si>
    <t xml:space="preserve">Se elaboró y entregó   la propuesta técnica de la elaboración y concertación de todo el ejercicio de planeación predial y ajuste de HMP para 170 predios. Incluye entrega a cada usuario mapa de uso actual y mapa de implementación de HMP 
Se elaboró y entregó la propuesta técnica para implementar 3 ha de enriquecimiento de rastrojos por finca y 1 ha de silvopastoril en franjas para favorecer conectividad entre parches. Incluye asistencia técnica por 18 meses. 
Se elaboró y entregó la propuesta técnica  para implementar 150 ha de restauración activa/pasiva en rondas hídricas en áreas estratégicas definidas por la conectividad y el interés de la comunidad </t>
  </si>
  <si>
    <t xml:space="preserve">En presupuesto este es el mismo proyecto No 4 </t>
  </si>
  <si>
    <t>Instalación de la cadena de valor binacional del cacao nativo de aroma en el Trapecio Amazónico Peruano - Colombiano.</t>
  </si>
  <si>
    <t>Contribuir al proceso de integración fronteriza y al desarrollo sostenible en el Trapecio Amazónico, mediante la implementación de acciones orientadas al fortalecimiento de la institucionalidad pública y privada en torno a la instalación de la cadena de valor binacional del cacao en comunidades fronterizas indígenas y no indígenas</t>
  </si>
  <si>
    <t xml:space="preserve">El proyecto beneficiará directamente a un total de 330 familias que conducen igual número de hectáreas de cultivo de cacao en parcelas agroforestales, seleccionadas de acuerdo a los criterios establecidos en el manual operativo y a quienes se brindarán servicios de asistencia técnica en Buenas Prácticas Agrícolas (BPA); entrega de herramientas, semillas, fertilizantes y materiales didácticos para la conducción de sus cultivos. Para la transferencia tecnológica y búsqueda de adopción de BPA, se realizarán visitas técnicas a parcelas individuales y se desarrollarán escuelas de campo, giras e intercambios a zonas con experiencias exitosas en el manejo del cultivo, post-cosecha y transformación. Además, se fortalecerán las capacidades de ocho (08) organizaciones de productores en temas asociativos y empresariales.
</t>
  </si>
  <si>
    <t>PEBDICP - BID - Fondo de Desarrollo de la Zona de Integración Fronteriza Colombia – Perú</t>
  </si>
  <si>
    <t>Fuente: Subdirección Científica y Tecnológica - Unidad de Apoyo Financiera, Instituto SINCHI, 25.11.2020</t>
  </si>
  <si>
    <t>Estrategia de implementación del Servicio de Extensión Forestal en la Amazonia Colombiana</t>
  </si>
  <si>
    <t>Implementación de un Esquema de Pago por Servicios Ambientales (PSA) y acciones de fortalecimiento de sistemas de producción sostenible como estrategias para mejorar la regulación y calidad hídrica de las Zonas de Transición Amazonas-Orinoco (ZOTAO) en Colombia</t>
  </si>
  <si>
    <t xml:space="preserve">Ecosistemas y Recursos Naturales
Sostenibilidad e intervención 
Gestión Compartida </t>
  </si>
  <si>
    <t>OTCA</t>
  </si>
  <si>
    <t xml:space="preserve">En preparación del POA </t>
  </si>
  <si>
    <t>Sistema de monitoreo de ecosistemas acuáticos en áreas vulnerables al cambio climático como contribución a la gestión de los recursos pesqueros de la cuenca del río Putumayo</t>
  </si>
  <si>
    <t>Fuente: Subdirección Administrativa y Financiera - Unidad de apoyo Financiera - Presupuesto, SINCHI  Datos a 31 de diciembre de 2024</t>
  </si>
  <si>
    <t xml:space="preserve">Concepto  </t>
  </si>
  <si>
    <t xml:space="preserve"> Valor Disponible </t>
  </si>
  <si>
    <t xml:space="preserve"> Valor Programado  2024 </t>
  </si>
  <si>
    <t xml:space="preserve">BPIN Investigación </t>
  </si>
  <si>
    <t xml:space="preserve">BPIN Fortalecimiento </t>
  </si>
  <si>
    <t xml:space="preserve">Total Presupuesto General de la Nación </t>
  </si>
  <si>
    <t xml:space="preserve">Proyectos Fondo para la vida y la biodiversidad </t>
  </si>
  <si>
    <t xml:space="preserve">TOTAL PROPIOS Y CONVENIOS </t>
  </si>
  <si>
    <t>TOTAL PRESUPUESTO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</si>
</sst>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quot;$&quot;\ * #,##0_);_(&quot;$&quot;\ * \(#,##0\);_(&quot;$&quot;\ * &quot;-&quot;??_);_(@_)"/>
    <numFmt numFmtId="165" formatCode="_-&quot;$&quot;\ * #,##0_-;\-&quot;$&quot;\ * #,##0_-;_-&quot;$&quot;\ * &quot;-&quot;_-;_-@"/>
    <numFmt numFmtId="166" formatCode="_-* #,##0_-;\-* #,##0_-;_-* &quot;-&quot;??_-;_-@"/>
    <numFmt numFmtId="167" formatCode="_(&quot;$&quot;\ * #,##0.00_);_(&quot;$&quot;\ * \(#,##0.00\);_(&quot;$&quot;\ * &quot;-&quot;??_);_(@_)"/>
    <numFmt numFmtId="168" formatCode="_-&quot;$&quot;\ * #,##0.00_-;\-&quot;$&quot;\ * #,##0.00_-;_-&quot;$&quot;\ * &quot;-&quot;??_-;_-@"/>
    <numFmt numFmtId="169" formatCode="_-&quot;$&quot;\ * #,##0_-;\-&quot;$&quot;\ * #,##0_-;_-&quot;$&quot;\ * &quot;-&quot;??_-;_-@"/>
    <numFmt numFmtId="170" formatCode="_([$$-240A]\ * #,##0.00_);_([$$-240A]\ * \(#,##0.00\);_([$$-240A]\ * &quot;-&quot;??_);_(@_)"/>
    <numFmt numFmtId="171" formatCode="_-* #,##0\ _€_-;\-* #,##0\ _€_-;_-* &quot;-&quot;??\ _€_-;_-@"/>
    <numFmt numFmtId="172" formatCode="&quot;$&quot;\ #,##0"/>
    <numFmt numFmtId="173" formatCode="_-* #,##0.00\ _€_-;\-* #,##0.00\ _€_-;_-* &quot;-&quot;??\ _€_-;_-@"/>
    <numFmt numFmtId="174" formatCode="_-* #,##0_-;\-* #,##0_-;_-* &quot;-&quot;_-;_-@"/>
    <numFmt numFmtId="175" formatCode="_-* #,##0.00_-;\-* #,##0.00_-;_-* &quot;-&quot;??_-;_-@"/>
    <numFmt numFmtId="176" formatCode="_-&quot;$&quot;* #,##0_-;\-&quot;$&quot;* #,##0_-;_-&quot;$&quot;* &quot;-&quot;_-;_-@"/>
    <numFmt numFmtId="177" formatCode="d/m/yyyy"/>
    <numFmt numFmtId="178" formatCode="&quot;$&quot;#,##0"/>
    <numFmt numFmtId="179" formatCode="[$$-240A]\ #,##0"/>
    <numFmt numFmtId="180" formatCode="_-[$$-240A]\ * #,##0.00_-;\-[$$-240A]\ * #,##0.00_-;_-[$$-240A]\ * &quot;-&quot;??_-;_-@"/>
    <numFmt numFmtId="181" formatCode="_([$$-240A]\ * #,##0_);_([$$-240A]\ * \(#,##0\);_([$$-240A]\ * &quot;-&quot;??_);_(@_)"/>
    <numFmt numFmtId="182" formatCode="_(* #,##0.00_);_(* \(#,##0.00\);_(* &quot;-&quot;??_);_(@_)"/>
  </numFmts>
  <fonts count="77" x14ac:knownFonts="1">
    <font>
      <sz val="12"/>
      <color theme="1"/>
      <name val="Calibri"/>
      <scheme val="minor"/>
    </font>
    <font>
      <sz val="12"/>
      <color theme="1"/>
      <name val="Calibri"/>
    </font>
    <font>
      <sz val="12"/>
      <color theme="1"/>
      <name val="Arial"/>
    </font>
    <font>
      <sz val="12"/>
      <color theme="1"/>
      <name val="Arial Narrow"/>
    </font>
    <font>
      <b/>
      <sz val="22"/>
      <color theme="1"/>
      <name val="Arial Narrow"/>
    </font>
    <font>
      <sz val="12"/>
      <name val="Calibri"/>
    </font>
    <font>
      <b/>
      <sz val="18"/>
      <color rgb="FFFF0000"/>
      <name val="Arial Narrow"/>
    </font>
    <font>
      <sz val="12"/>
      <color theme="0"/>
      <name val="Arial Narrow"/>
    </font>
    <font>
      <sz val="10"/>
      <color theme="1"/>
      <name val="Arial Narrow"/>
    </font>
    <font>
      <b/>
      <sz val="10"/>
      <color theme="1"/>
      <name val="Arial Narrow"/>
    </font>
    <font>
      <sz val="11"/>
      <color theme="1"/>
      <name val="Arial Narrow"/>
    </font>
    <font>
      <b/>
      <sz val="11"/>
      <color theme="1"/>
      <name val="Arial Narrow"/>
    </font>
    <font>
      <b/>
      <sz val="10"/>
      <color theme="1"/>
      <name val="Arial"/>
    </font>
    <font>
      <b/>
      <sz val="11"/>
      <color theme="1"/>
      <name val="Arial"/>
    </font>
    <font>
      <sz val="12"/>
      <color rgb="FF000000"/>
      <name val="Calibri"/>
    </font>
    <font>
      <sz val="11"/>
      <color rgb="FF000000"/>
      <name val="Arial Narrow"/>
    </font>
    <font>
      <sz val="11"/>
      <color theme="1"/>
      <name val="Arial"/>
    </font>
    <font>
      <sz val="12"/>
      <color rgb="FF2E75B5"/>
      <name val="Calibri"/>
    </font>
    <font>
      <sz val="11"/>
      <color rgb="FFFF0000"/>
      <name val="Arial Narrow"/>
    </font>
    <font>
      <b/>
      <sz val="11"/>
      <color rgb="FFFF0000"/>
      <name val="Arial Narrow"/>
    </font>
    <font>
      <b/>
      <sz val="12"/>
      <color theme="1"/>
      <name val="Arial"/>
    </font>
    <font>
      <b/>
      <sz val="16"/>
      <color theme="0"/>
      <name val="Arial Narrow"/>
    </font>
    <font>
      <b/>
      <sz val="16"/>
      <color theme="1"/>
      <name val="Arial Narrow"/>
    </font>
    <font>
      <sz val="11"/>
      <color theme="0"/>
      <name val="Calibri"/>
    </font>
    <font>
      <sz val="11"/>
      <color theme="1"/>
      <name val="Calibri"/>
    </font>
    <font>
      <b/>
      <sz val="11"/>
      <color theme="1"/>
      <name val="Calibri"/>
    </font>
    <font>
      <b/>
      <sz val="11"/>
      <color theme="0"/>
      <name val="Calibri"/>
    </font>
    <font>
      <sz val="11"/>
      <color rgb="FF000000"/>
      <name val="Calibri"/>
    </font>
    <font>
      <sz val="12"/>
      <color theme="0"/>
      <name val="Calibri"/>
    </font>
    <font>
      <b/>
      <sz val="12"/>
      <color theme="1"/>
      <name val="Calibri"/>
    </font>
    <font>
      <b/>
      <sz val="12"/>
      <color theme="0"/>
      <name val="Calibri"/>
    </font>
    <font>
      <b/>
      <sz val="18"/>
      <color rgb="FF000000"/>
      <name val="Arial"/>
    </font>
    <font>
      <b/>
      <sz val="16"/>
      <color rgb="FF000000"/>
      <name val="Arial"/>
    </font>
    <font>
      <b/>
      <sz val="10"/>
      <color rgb="FFFFFFFF"/>
      <name val="Arial"/>
    </font>
    <font>
      <b/>
      <sz val="10"/>
      <color theme="0"/>
      <name val="Arial"/>
    </font>
    <font>
      <sz val="10"/>
      <color rgb="FF000000"/>
      <name val="Arial"/>
    </font>
    <font>
      <sz val="9"/>
      <color rgb="FF000000"/>
      <name val="Arial"/>
    </font>
    <font>
      <b/>
      <sz val="10"/>
      <color rgb="FF000000"/>
      <name val="Arial"/>
    </font>
    <font>
      <sz val="10"/>
      <color theme="1"/>
      <name val="Arial"/>
    </font>
    <font>
      <b/>
      <sz val="9"/>
      <color theme="0"/>
      <name val="Arial"/>
    </font>
    <font>
      <b/>
      <sz val="9"/>
      <color rgb="FFFFFFFF"/>
      <name val="Arial"/>
    </font>
    <font>
      <b/>
      <sz val="20"/>
      <color rgb="FF000000"/>
      <name val="Arial"/>
    </font>
    <font>
      <b/>
      <sz val="12"/>
      <color theme="0"/>
      <name val="Arial"/>
    </font>
    <font>
      <b/>
      <sz val="12"/>
      <color rgb="FFFFFFFF"/>
      <name val="Arial"/>
    </font>
    <font>
      <sz val="12"/>
      <color rgb="FF000000"/>
      <name val="Arial"/>
    </font>
    <font>
      <b/>
      <sz val="10"/>
      <color theme="1"/>
      <name val="Calibri"/>
    </font>
    <font>
      <b/>
      <sz val="10"/>
      <color rgb="FFFF0000"/>
      <name val="Calibri"/>
    </font>
    <font>
      <sz val="10"/>
      <color theme="1"/>
      <name val="Calibri"/>
    </font>
    <font>
      <sz val="10"/>
      <color theme="0"/>
      <name val="Calibri"/>
    </font>
    <font>
      <sz val="10"/>
      <color rgb="FF000000"/>
      <name val="Calibri"/>
    </font>
    <font>
      <b/>
      <sz val="10"/>
      <color rgb="FF000000"/>
      <name val="Calibri"/>
    </font>
    <font>
      <b/>
      <sz val="14"/>
      <color theme="1"/>
      <name val="Arial"/>
    </font>
    <font>
      <sz val="9"/>
      <color theme="1"/>
      <name val="Arial"/>
    </font>
    <font>
      <b/>
      <sz val="12"/>
      <color theme="0"/>
      <name val="Arial Narrow"/>
    </font>
    <font>
      <b/>
      <sz val="10"/>
      <color rgb="FFFF0000"/>
      <name val="Arial Narrow"/>
    </font>
    <font>
      <u/>
      <sz val="11"/>
      <color theme="1"/>
      <name val="Calibri"/>
    </font>
    <font>
      <sz val="11"/>
      <color rgb="FF4D4D4D"/>
      <name val="Calibri"/>
    </font>
    <font>
      <sz val="10"/>
      <color theme="0"/>
      <name val="Arial"/>
    </font>
    <font>
      <sz val="10"/>
      <name val="Arial"/>
      <family val="2"/>
    </font>
    <font>
      <b/>
      <sz val="18"/>
      <color rgb="FF000000"/>
      <name val="Arial"/>
      <family val="2"/>
    </font>
    <font>
      <sz val="12"/>
      <name val="Calibri"/>
      <family val="2"/>
    </font>
    <font>
      <b/>
      <sz val="16"/>
      <color rgb="FF000000"/>
      <name val="Arial"/>
      <family val="2"/>
    </font>
    <font>
      <b/>
      <sz val="10"/>
      <color rgb="FFFFFFFF"/>
      <name val="Arial"/>
      <family val="2"/>
    </font>
    <font>
      <b/>
      <sz val="10"/>
      <color theme="0"/>
      <name val="Arial"/>
      <family val="2"/>
    </font>
    <font>
      <sz val="10"/>
      <color rgb="FF000000"/>
      <name val="Arial"/>
      <family val="2"/>
    </font>
    <font>
      <sz val="9"/>
      <color rgb="FF000000"/>
      <name val="Arial"/>
      <family val="2"/>
    </font>
    <font>
      <b/>
      <sz val="10"/>
      <color rgb="FF000000"/>
      <name val="Arial"/>
      <family val="2"/>
    </font>
    <font>
      <sz val="12"/>
      <color theme="1"/>
      <name val="Arial"/>
      <family val="2"/>
    </font>
    <font>
      <sz val="10"/>
      <color theme="1"/>
      <name val="Arial"/>
      <family val="2"/>
    </font>
    <font>
      <b/>
      <sz val="9"/>
      <color theme="0"/>
      <name val="Arial"/>
      <family val="2"/>
    </font>
    <font>
      <b/>
      <sz val="9"/>
      <color rgb="FFFFFFFF"/>
      <name val="Arial"/>
      <family val="2"/>
    </font>
    <font>
      <b/>
      <sz val="20"/>
      <color rgb="FF000000"/>
      <name val="Arial"/>
      <family val="2"/>
    </font>
    <font>
      <b/>
      <sz val="12"/>
      <color theme="0"/>
      <name val="Arial"/>
      <family val="2"/>
    </font>
    <font>
      <b/>
      <sz val="12"/>
      <color rgb="FFFFFFFF"/>
      <name val="Arial"/>
      <family val="2"/>
    </font>
    <font>
      <sz val="12"/>
      <color rgb="FF000000"/>
      <name val="Arial"/>
      <family val="2"/>
    </font>
    <font>
      <b/>
      <sz val="12"/>
      <color rgb="FF000000"/>
      <name val="Calibri"/>
      <family val="2"/>
    </font>
    <font>
      <sz val="12"/>
      <color rgb="FF000000"/>
      <name val="Calibri"/>
      <family val="2"/>
    </font>
  </fonts>
  <fills count="21">
    <fill>
      <patternFill patternType="none"/>
    </fill>
    <fill>
      <patternFill patternType="gray125"/>
    </fill>
    <fill>
      <patternFill patternType="solid">
        <fgColor theme="0"/>
        <bgColor theme="0"/>
      </patternFill>
    </fill>
    <fill>
      <patternFill patternType="solid">
        <fgColor rgb="FF96BE55"/>
        <bgColor rgb="FF96BE55"/>
      </patternFill>
    </fill>
    <fill>
      <patternFill patternType="solid">
        <fgColor rgb="FF4D4D4D"/>
        <bgColor rgb="FF4D4D4D"/>
      </patternFill>
    </fill>
    <fill>
      <patternFill patternType="solid">
        <fgColor rgb="FFE1E1E1"/>
        <bgColor rgb="FFE1E1E1"/>
      </patternFill>
    </fill>
    <fill>
      <patternFill patternType="solid">
        <fgColor theme="6"/>
        <bgColor theme="6"/>
      </patternFill>
    </fill>
    <fill>
      <patternFill patternType="solid">
        <fgColor rgb="FF00B050"/>
        <bgColor rgb="FF00B050"/>
      </patternFill>
    </fill>
    <fill>
      <patternFill patternType="solid">
        <fgColor rgb="FF1F3864"/>
        <bgColor rgb="FF1F3864"/>
      </patternFill>
    </fill>
    <fill>
      <patternFill patternType="solid">
        <fgColor rgb="FFFFFF00"/>
        <bgColor rgb="FFFFFF00"/>
      </patternFill>
    </fill>
    <fill>
      <patternFill patternType="solid">
        <fgColor rgb="FF333F4F"/>
        <bgColor rgb="FF333F4F"/>
      </patternFill>
    </fill>
    <fill>
      <patternFill patternType="solid">
        <fgColor rgb="FF2F5496"/>
        <bgColor rgb="FF2F5496"/>
      </patternFill>
    </fill>
    <fill>
      <patternFill patternType="solid">
        <fgColor rgb="FFD6DCE4"/>
        <bgColor rgb="FFD6DCE4"/>
      </patternFill>
    </fill>
    <fill>
      <patternFill patternType="solid">
        <fgColor rgb="FFF7CAAC"/>
        <bgColor rgb="FFF7CAAC"/>
      </patternFill>
    </fill>
    <fill>
      <patternFill patternType="solid">
        <fgColor rgb="FFDADADA"/>
        <bgColor rgb="FFDADADA"/>
      </patternFill>
    </fill>
    <fill>
      <patternFill patternType="solid">
        <fgColor rgb="FFE7E6E6"/>
        <bgColor rgb="FFE7E6E6"/>
      </patternFill>
    </fill>
    <fill>
      <patternFill patternType="solid">
        <fgColor rgb="FFD8D8D8"/>
        <bgColor rgb="FFD8D8D8"/>
      </patternFill>
    </fill>
    <fill>
      <patternFill patternType="solid">
        <fgColor rgb="FFFBE4D5"/>
        <bgColor rgb="FFFBE4D5"/>
      </patternFill>
    </fill>
    <fill>
      <patternFill patternType="solid">
        <fgColor rgb="FF92D050"/>
        <bgColor rgb="FF92D050"/>
      </patternFill>
    </fill>
    <fill>
      <patternFill patternType="solid">
        <fgColor rgb="FFF4B083"/>
        <bgColor rgb="FFF4B083"/>
      </patternFill>
    </fill>
    <fill>
      <patternFill patternType="solid">
        <fgColor rgb="FFFFFF00"/>
        <bgColor indexed="64"/>
      </patternFill>
    </fill>
  </fills>
  <borders count="1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diagonal/>
    </border>
    <border>
      <left style="thin">
        <color rgb="FF000000"/>
      </left>
      <right style="thin">
        <color rgb="FF000000"/>
      </right>
      <top/>
      <bottom/>
      <diagonal/>
    </border>
    <border>
      <left/>
      <right style="thin">
        <color rgb="FF3366CC"/>
      </right>
      <top style="thin">
        <color rgb="FF3366CC"/>
      </top>
      <bottom style="thin">
        <color rgb="FF3366CC"/>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bottom/>
      <diagonal/>
    </border>
    <border>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right/>
      <top/>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style="medium">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medium">
        <color rgb="FF000000"/>
      </bottom>
      <diagonal/>
    </border>
    <border>
      <left/>
      <right/>
      <top style="medium">
        <color rgb="FF000000"/>
      </top>
      <bottom/>
      <diagonal/>
    </border>
    <border>
      <left style="thin">
        <color rgb="FF000000"/>
      </left>
      <right style="medium">
        <color rgb="FF000000"/>
      </right>
      <top style="thin">
        <color rgb="FF000000"/>
      </top>
      <bottom/>
      <diagonal/>
    </border>
    <border>
      <left/>
      <right/>
      <top/>
      <bottom style="medium">
        <color rgb="FF000000"/>
      </bottom>
      <diagonal/>
    </border>
    <border>
      <left style="medium">
        <color rgb="FF000000"/>
      </left>
      <right/>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3366CC"/>
      </left>
      <right style="thin">
        <color rgb="FF3366CC"/>
      </right>
      <top style="thin">
        <color rgb="FF3366CC"/>
      </top>
      <bottom style="thin">
        <color rgb="FF3366CC"/>
      </bottom>
      <diagonal/>
    </border>
    <border>
      <left style="thin">
        <color rgb="FF3366CC"/>
      </left>
      <right style="thin">
        <color rgb="FF3366CC"/>
      </right>
      <top style="thin">
        <color rgb="FF3366CC"/>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58" fillId="0" borderId="92"/>
    <xf numFmtId="182" fontId="58" fillId="0" borderId="92" applyFont="0" applyFill="0" applyBorder="0" applyAlignment="0" applyProtection="0"/>
  </cellStyleXfs>
  <cellXfs count="712">
    <xf numFmtId="0" fontId="0" fillId="0" borderId="0" xfId="0"/>
    <xf numFmtId="0" fontId="1" fillId="0" borderId="0" xfId="0" applyFont="1"/>
    <xf numFmtId="0" fontId="2" fillId="0" borderId="0" xfId="0" applyFont="1"/>
    <xf numFmtId="0" fontId="8" fillId="2" borderId="12" xfId="0" applyFont="1" applyFill="1" applyBorder="1" applyAlignment="1">
      <alignment horizontal="center" vertical="center"/>
    </xf>
    <xf numFmtId="0" fontId="9" fillId="3" borderId="12" xfId="0" applyFont="1" applyFill="1" applyBorder="1" applyAlignment="1">
      <alignment horizontal="center" vertical="center" wrapText="1"/>
    </xf>
    <xf numFmtId="0" fontId="11" fillId="2" borderId="12" xfId="0" applyFont="1" applyFill="1" applyBorder="1" applyAlignment="1">
      <alignment vertical="center" wrapText="1"/>
    </xf>
    <xf numFmtId="0" fontId="11" fillId="2" borderId="12" xfId="0" applyFont="1" applyFill="1" applyBorder="1" applyAlignment="1">
      <alignment vertical="top" wrapText="1"/>
    </xf>
    <xf numFmtId="0" fontId="10" fillId="2" borderId="12"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0" fillId="2" borderId="12" xfId="0" applyFont="1" applyFill="1" applyBorder="1"/>
    <xf numFmtId="0" fontId="9" fillId="3" borderId="12" xfId="0" applyFont="1" applyFill="1" applyBorder="1" applyAlignment="1">
      <alignment horizontal="center" vertical="center"/>
    </xf>
    <xf numFmtId="164" fontId="11" fillId="2" borderId="12" xfId="0" applyNumberFormat="1" applyFont="1" applyFill="1" applyBorder="1" applyAlignment="1">
      <alignment vertical="center"/>
    </xf>
    <xf numFmtId="0" fontId="9" fillId="3" borderId="13" xfId="0" applyFont="1" applyFill="1" applyBorder="1" applyAlignment="1">
      <alignment horizontal="center" vertical="center" wrapText="1"/>
    </xf>
    <xf numFmtId="0" fontId="11" fillId="2" borderId="12" xfId="0" applyFont="1" applyFill="1" applyBorder="1" applyAlignment="1">
      <alignment horizontal="center" vertical="top" wrapText="1"/>
    </xf>
    <xf numFmtId="15" fontId="10" fillId="2" borderId="12" xfId="0" applyNumberFormat="1" applyFont="1" applyFill="1" applyBorder="1" applyAlignment="1">
      <alignment vertical="top" wrapText="1"/>
    </xf>
    <xf numFmtId="0" fontId="9" fillId="5" borderId="12"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 fillId="0" borderId="0" xfId="0" applyFont="1" applyAlignment="1">
      <alignment vertical="top"/>
    </xf>
    <xf numFmtId="0" fontId="10" fillId="0" borderId="12" xfId="0" applyFont="1" applyBorder="1" applyAlignment="1">
      <alignment vertical="top" wrapText="1"/>
    </xf>
    <xf numFmtId="0" fontId="10" fillId="0" borderId="12" xfId="0" applyFont="1" applyBorder="1" applyAlignment="1">
      <alignment horizontal="center" vertical="top" wrapText="1"/>
    </xf>
    <xf numFmtId="9" fontId="10" fillId="2" borderId="12" xfId="0" applyNumberFormat="1" applyFont="1" applyFill="1" applyBorder="1" applyAlignment="1">
      <alignment horizontal="center" vertical="top" wrapText="1"/>
    </xf>
    <xf numFmtId="0" fontId="10" fillId="2" borderId="12" xfId="0" applyFont="1" applyFill="1" applyBorder="1" applyAlignment="1">
      <alignment vertical="top" wrapText="1"/>
    </xf>
    <xf numFmtId="9" fontId="10" fillId="0" borderId="12" xfId="0" applyNumberFormat="1" applyFont="1" applyBorder="1" applyAlignment="1">
      <alignment horizontal="center" vertical="top" wrapText="1"/>
    </xf>
    <xf numFmtId="165" fontId="10" fillId="2" borderId="12" xfId="0" applyNumberFormat="1" applyFont="1" applyFill="1" applyBorder="1" applyAlignment="1">
      <alignment horizontal="right" vertical="top"/>
    </xf>
    <xf numFmtId="165" fontId="10" fillId="0" borderId="12" xfId="0" applyNumberFormat="1" applyFont="1" applyBorder="1" applyAlignment="1">
      <alignment vertical="top"/>
    </xf>
    <xf numFmtId="165" fontId="10" fillId="0" borderId="12" xfId="0" applyNumberFormat="1" applyFont="1" applyBorder="1" applyAlignment="1">
      <alignment horizontal="center" vertical="top"/>
    </xf>
    <xf numFmtId="166" fontId="10" fillId="0" borderId="12" xfId="0" applyNumberFormat="1" applyFont="1" applyBorder="1" applyAlignment="1">
      <alignment vertical="top"/>
    </xf>
    <xf numFmtId="10" fontId="10" fillId="2" borderId="12" xfId="0" applyNumberFormat="1" applyFont="1" applyFill="1" applyBorder="1" applyAlignment="1">
      <alignment horizontal="center" vertical="top"/>
    </xf>
    <xf numFmtId="0" fontId="10" fillId="2" borderId="12" xfId="0" applyFont="1" applyFill="1" applyBorder="1" applyAlignment="1">
      <alignment horizontal="left" vertical="top" wrapText="1"/>
    </xf>
    <xf numFmtId="0" fontId="14" fillId="2" borderId="16" xfId="0" applyFont="1" applyFill="1" applyBorder="1" applyAlignment="1">
      <alignment vertical="top"/>
    </xf>
    <xf numFmtId="0" fontId="15" fillId="2" borderId="12" xfId="0" applyFont="1" applyFill="1" applyBorder="1" applyAlignment="1">
      <alignment vertical="top" wrapText="1"/>
    </xf>
    <xf numFmtId="0" fontId="15" fillId="2" borderId="12" xfId="0" applyFont="1" applyFill="1" applyBorder="1" applyAlignment="1">
      <alignment horizontal="center" vertical="top" wrapText="1"/>
    </xf>
    <xf numFmtId="9" fontId="15" fillId="2" borderId="12" xfId="0" applyNumberFormat="1" applyFont="1" applyFill="1" applyBorder="1" applyAlignment="1">
      <alignment horizontal="center" vertical="top" wrapText="1"/>
    </xf>
    <xf numFmtId="165" fontId="15" fillId="2" borderId="12" xfId="0" applyNumberFormat="1" applyFont="1" applyFill="1" applyBorder="1" applyAlignment="1">
      <alignment horizontal="right" vertical="top"/>
    </xf>
    <xf numFmtId="165" fontId="15" fillId="2" borderId="12" xfId="0" applyNumberFormat="1" applyFont="1" applyFill="1" applyBorder="1" applyAlignment="1">
      <alignment vertical="top"/>
    </xf>
    <xf numFmtId="165" fontId="15" fillId="2" borderId="12" xfId="0" applyNumberFormat="1" applyFont="1" applyFill="1" applyBorder="1" applyAlignment="1">
      <alignment horizontal="center" vertical="top"/>
    </xf>
    <xf numFmtId="166" fontId="15" fillId="2" borderId="12" xfId="0" applyNumberFormat="1" applyFont="1" applyFill="1" applyBorder="1" applyAlignment="1">
      <alignment vertical="top"/>
    </xf>
    <xf numFmtId="10" fontId="15" fillId="2" borderId="12" xfId="0" applyNumberFormat="1" applyFont="1" applyFill="1" applyBorder="1" applyAlignment="1">
      <alignment horizontal="center" vertical="top"/>
    </xf>
    <xf numFmtId="0" fontId="15" fillId="2" borderId="12" xfId="0" applyFont="1" applyFill="1" applyBorder="1" applyAlignment="1">
      <alignment horizontal="left" vertical="top" wrapText="1"/>
    </xf>
    <xf numFmtId="0" fontId="10" fillId="2" borderId="12" xfId="0" applyFont="1" applyFill="1" applyBorder="1" applyAlignment="1">
      <alignment horizontal="center" vertical="top" wrapText="1"/>
    </xf>
    <xf numFmtId="9" fontId="11" fillId="3" borderId="12" xfId="0" applyNumberFormat="1" applyFont="1" applyFill="1" applyBorder="1" applyAlignment="1">
      <alignment horizontal="center" vertical="top" wrapText="1"/>
    </xf>
    <xf numFmtId="10" fontId="10" fillId="2" borderId="12" xfId="0" applyNumberFormat="1" applyFont="1" applyFill="1" applyBorder="1" applyAlignment="1">
      <alignment horizontal="center" vertical="top" wrapText="1"/>
    </xf>
    <xf numFmtId="10" fontId="10" fillId="2" borderId="12" xfId="0" applyNumberFormat="1" applyFont="1" applyFill="1" applyBorder="1" applyAlignment="1">
      <alignment vertical="top" wrapText="1"/>
    </xf>
    <xf numFmtId="167" fontId="11" fillId="6" borderId="12" xfId="0" applyNumberFormat="1" applyFont="1" applyFill="1" applyBorder="1" applyAlignment="1">
      <alignment vertical="top"/>
    </xf>
    <xf numFmtId="166" fontId="13" fillId="2" borderId="12" xfId="0" applyNumberFormat="1" applyFont="1" applyFill="1" applyBorder="1" applyAlignment="1">
      <alignment horizontal="center" vertical="top"/>
    </xf>
    <xf numFmtId="165" fontId="11" fillId="0" borderId="12" xfId="0" applyNumberFormat="1" applyFont="1" applyBorder="1" applyAlignment="1">
      <alignment horizontal="center" vertical="top" wrapText="1"/>
    </xf>
    <xf numFmtId="165" fontId="11" fillId="3" borderId="12" xfId="0" applyNumberFormat="1" applyFont="1" applyFill="1" applyBorder="1" applyAlignment="1">
      <alignment horizontal="center" vertical="top" wrapText="1"/>
    </xf>
    <xf numFmtId="0" fontId="9" fillId="5" borderId="12" xfId="0" applyFont="1" applyFill="1" applyBorder="1" applyAlignment="1">
      <alignment horizontal="center" vertical="top" wrapText="1"/>
    </xf>
    <xf numFmtId="0" fontId="12" fillId="5" borderId="12" xfId="0" applyFont="1" applyFill="1" applyBorder="1" applyAlignment="1">
      <alignment horizontal="center" vertical="top" wrapText="1"/>
    </xf>
    <xf numFmtId="0" fontId="9" fillId="0" borderId="12" xfId="0" applyFont="1" applyBorder="1" applyAlignment="1">
      <alignment horizontal="center" vertical="top" wrapText="1"/>
    </xf>
    <xf numFmtId="0" fontId="10" fillId="0" borderId="12" xfId="0" applyFont="1" applyBorder="1" applyAlignment="1">
      <alignment horizontal="left" vertical="top" wrapText="1"/>
    </xf>
    <xf numFmtId="0" fontId="17" fillId="2" borderId="16" xfId="0" applyFont="1" applyFill="1" applyBorder="1" applyAlignment="1">
      <alignment vertical="top"/>
    </xf>
    <xf numFmtId="165" fontId="10" fillId="2" borderId="12" xfId="0" applyNumberFormat="1" applyFont="1" applyFill="1" applyBorder="1" applyAlignment="1">
      <alignment vertical="top"/>
    </xf>
    <xf numFmtId="166" fontId="10" fillId="2" borderId="12" xfId="0" applyNumberFormat="1" applyFont="1" applyFill="1" applyBorder="1" applyAlignment="1">
      <alignment vertical="top"/>
    </xf>
    <xf numFmtId="0" fontId="18" fillId="2" borderId="12" xfId="0" applyFont="1" applyFill="1" applyBorder="1" applyAlignment="1">
      <alignment vertical="top" wrapText="1"/>
    </xf>
    <xf numFmtId="0" fontId="1" fillId="0" borderId="0" xfId="0" applyFont="1" applyAlignment="1">
      <alignment horizontal="center"/>
    </xf>
    <xf numFmtId="10" fontId="10" fillId="2" borderId="12" xfId="0" applyNumberFormat="1" applyFont="1" applyFill="1" applyBorder="1" applyAlignment="1">
      <alignment horizontal="left" vertical="top" wrapText="1"/>
    </xf>
    <xf numFmtId="10" fontId="10" fillId="0" borderId="12" xfId="0" applyNumberFormat="1" applyFont="1" applyBorder="1" applyAlignment="1">
      <alignment horizontal="left" vertical="top" wrapText="1"/>
    </xf>
    <xf numFmtId="165" fontId="10" fillId="2" borderId="12" xfId="0" applyNumberFormat="1" applyFont="1" applyFill="1" applyBorder="1" applyAlignment="1">
      <alignment horizontal="right" vertical="top" wrapText="1"/>
    </xf>
    <xf numFmtId="0" fontId="21" fillId="3" borderId="17" xfId="0" applyFont="1" applyFill="1" applyBorder="1" applyAlignment="1">
      <alignment horizontal="center" vertical="top" wrapText="1"/>
    </xf>
    <xf numFmtId="0" fontId="11" fillId="3" borderId="17" xfId="0" applyFont="1" applyFill="1" applyBorder="1" applyAlignment="1">
      <alignment horizontal="center" vertical="top" wrapText="1"/>
    </xf>
    <xf numFmtId="0" fontId="10" fillId="3" borderId="17" xfId="0" applyFont="1" applyFill="1" applyBorder="1" applyAlignment="1">
      <alignment horizontal="center" vertical="top" wrapText="1"/>
    </xf>
    <xf numFmtId="165" fontId="11" fillId="3" borderId="17" xfId="0" applyNumberFormat="1" applyFont="1" applyFill="1" applyBorder="1" applyAlignment="1">
      <alignment horizontal="center" vertical="top" wrapText="1"/>
    </xf>
    <xf numFmtId="165" fontId="13" fillId="3" borderId="17" xfId="0" applyNumberFormat="1" applyFont="1" applyFill="1" applyBorder="1" applyAlignment="1">
      <alignment horizontal="center" vertical="top" wrapText="1"/>
    </xf>
    <xf numFmtId="0" fontId="9" fillId="5" borderId="12" xfId="0" applyFont="1" applyFill="1" applyBorder="1" applyAlignment="1">
      <alignment horizontal="left" vertical="top"/>
    </xf>
    <xf numFmtId="0" fontId="11" fillId="2" borderId="12" xfId="0" applyFont="1" applyFill="1" applyBorder="1" applyAlignment="1">
      <alignment horizontal="left" vertical="top" wrapText="1"/>
    </xf>
    <xf numFmtId="164" fontId="11" fillId="0" borderId="12" xfId="0" applyNumberFormat="1" applyFont="1" applyBorder="1" applyAlignment="1">
      <alignment vertical="top"/>
    </xf>
    <xf numFmtId="0" fontId="9" fillId="5" borderId="12" xfId="0" applyFont="1" applyFill="1" applyBorder="1" applyAlignment="1">
      <alignment horizontal="left" vertical="top" wrapText="1"/>
    </xf>
    <xf numFmtId="165" fontId="10" fillId="0" borderId="12" xfId="0" applyNumberFormat="1" applyFont="1" applyBorder="1" applyAlignment="1">
      <alignment horizontal="right" vertical="top"/>
    </xf>
    <xf numFmtId="0" fontId="22" fillId="3" borderId="12" xfId="0" applyFont="1" applyFill="1" applyBorder="1" applyAlignment="1">
      <alignment horizontal="center" vertical="top" wrapText="1"/>
    </xf>
    <xf numFmtId="0" fontId="11" fillId="3" borderId="12" xfId="0" applyFont="1" applyFill="1" applyBorder="1" applyAlignment="1">
      <alignment horizontal="center" vertical="top" wrapText="1"/>
    </xf>
    <xf numFmtId="0" fontId="10" fillId="3" borderId="12" xfId="0" applyFont="1" applyFill="1" applyBorder="1" applyAlignment="1">
      <alignment horizontal="center" vertical="top" wrapText="1"/>
    </xf>
    <xf numFmtId="168" fontId="11" fillId="3" borderId="12" xfId="0" applyNumberFormat="1" applyFont="1" applyFill="1" applyBorder="1" applyAlignment="1">
      <alignment horizontal="center" vertical="top" wrapText="1"/>
    </xf>
    <xf numFmtId="165" fontId="13" fillId="3" borderId="12" xfId="0" applyNumberFormat="1" applyFont="1" applyFill="1" applyBorder="1" applyAlignment="1">
      <alignment horizontal="center" vertical="top" wrapText="1"/>
    </xf>
    <xf numFmtId="0" fontId="3" fillId="2" borderId="16" xfId="0" applyFont="1" applyFill="1" applyBorder="1" applyAlignment="1">
      <alignment vertical="top"/>
    </xf>
    <xf numFmtId="0" fontId="3" fillId="0" borderId="0" xfId="0" applyFont="1" applyAlignment="1">
      <alignment vertical="top"/>
    </xf>
    <xf numFmtId="164" fontId="3" fillId="2" borderId="16" xfId="0" applyNumberFormat="1" applyFont="1" applyFill="1" applyBorder="1" applyAlignment="1">
      <alignment vertical="top"/>
    </xf>
    <xf numFmtId="0" fontId="2" fillId="2" borderId="16" xfId="0" applyFont="1" applyFill="1" applyBorder="1" applyAlignment="1">
      <alignment vertical="top"/>
    </xf>
    <xf numFmtId="0" fontId="2" fillId="0" borderId="0" xfId="0" applyFont="1" applyAlignment="1">
      <alignment vertical="top"/>
    </xf>
    <xf numFmtId="0" fontId="23" fillId="0" borderId="0" xfId="0" applyFont="1" applyAlignment="1">
      <alignment horizontal="left" vertical="top" wrapText="1"/>
    </xf>
    <xf numFmtId="0" fontId="24" fillId="0" borderId="0" xfId="0" applyFont="1" applyAlignment="1">
      <alignment horizontal="left" vertical="top" wrapText="1"/>
    </xf>
    <xf numFmtId="169" fontId="25" fillId="0" borderId="0" xfId="0" applyNumberFormat="1" applyFont="1" applyAlignment="1">
      <alignment horizontal="left" vertical="top" wrapText="1"/>
    </xf>
    <xf numFmtId="169" fontId="24" fillId="0" borderId="0" xfId="0" applyNumberFormat="1" applyFont="1" applyAlignment="1">
      <alignment horizontal="left" vertical="top" wrapText="1"/>
    </xf>
    <xf numFmtId="0" fontId="23" fillId="0" borderId="0" xfId="0" applyFont="1" applyAlignment="1">
      <alignment horizontal="center" vertical="top" wrapText="1"/>
    </xf>
    <xf numFmtId="0" fontId="26" fillId="7" borderId="12" xfId="0" applyFont="1" applyFill="1" applyBorder="1" applyAlignment="1">
      <alignment horizontal="center" vertical="center" wrapText="1"/>
    </xf>
    <xf numFmtId="0" fontId="24" fillId="0" borderId="0" xfId="0" applyFont="1" applyAlignment="1">
      <alignment horizontal="center" vertical="top" wrapText="1"/>
    </xf>
    <xf numFmtId="0" fontId="23" fillId="0" borderId="0" xfId="0" applyFont="1" applyAlignment="1">
      <alignment horizontal="center" vertical="center" wrapText="1"/>
    </xf>
    <xf numFmtId="0" fontId="26" fillId="8" borderId="17"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24" fillId="0" borderId="0" xfId="0" applyFont="1" applyAlignment="1">
      <alignment horizontal="center" vertical="center" wrapText="1"/>
    </xf>
    <xf numFmtId="0" fontId="27" fillId="0" borderId="12" xfId="0" applyFont="1" applyBorder="1" applyAlignment="1">
      <alignment horizontal="left" vertical="top"/>
    </xf>
    <xf numFmtId="0" fontId="24" fillId="0" borderId="12" xfId="0" applyFont="1" applyBorder="1" applyAlignment="1">
      <alignment horizontal="left" vertical="top" wrapText="1"/>
    </xf>
    <xf numFmtId="0" fontId="24" fillId="0" borderId="12" xfId="0" applyFont="1" applyBorder="1" applyAlignment="1">
      <alignment vertical="top" wrapText="1"/>
    </xf>
    <xf numFmtId="169" fontId="24" fillId="0" borderId="12" xfId="0" applyNumberFormat="1" applyFont="1" applyBorder="1" applyAlignment="1">
      <alignment horizontal="left" vertical="top" wrapText="1"/>
    </xf>
    <xf numFmtId="0" fontId="24" fillId="0" borderId="0" xfId="0" applyFont="1" applyAlignment="1">
      <alignment horizontal="left" wrapText="1"/>
    </xf>
    <xf numFmtId="0" fontId="24" fillId="2" borderId="12" xfId="0" applyFont="1" applyFill="1" applyBorder="1" applyAlignment="1">
      <alignment horizontal="left" vertical="top" wrapText="1"/>
    </xf>
    <xf numFmtId="0" fontId="24" fillId="0" borderId="1" xfId="0" applyFont="1" applyBorder="1" applyAlignment="1">
      <alignment horizontal="left" vertical="top" wrapText="1"/>
    </xf>
    <xf numFmtId="0" fontId="24" fillId="0" borderId="1" xfId="0" applyFont="1" applyBorder="1" applyAlignment="1">
      <alignment vertical="top" wrapText="1"/>
    </xf>
    <xf numFmtId="169" fontId="24" fillId="0" borderId="1" xfId="0" applyNumberFormat="1" applyFont="1" applyBorder="1" applyAlignment="1">
      <alignment horizontal="left" vertical="top"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8" xfId="0" applyFont="1" applyBorder="1" applyAlignment="1">
      <alignment horizontal="left" vertical="top" wrapText="1"/>
    </xf>
    <xf numFmtId="0" fontId="24" fillId="0" borderId="8" xfId="0" applyFont="1" applyBorder="1" applyAlignment="1">
      <alignment vertical="top" wrapText="1"/>
    </xf>
    <xf numFmtId="0" fontId="24" fillId="0" borderId="5" xfId="0" applyFont="1" applyBorder="1" applyAlignment="1">
      <alignment horizontal="left" vertical="top" wrapText="1"/>
    </xf>
    <xf numFmtId="0" fontId="1" fillId="0" borderId="12" xfId="0" applyFont="1" applyBorder="1" applyAlignment="1">
      <alignment vertical="top" wrapText="1"/>
    </xf>
    <xf numFmtId="0" fontId="1" fillId="0" borderId="12" xfId="0" applyFont="1" applyBorder="1" applyAlignment="1">
      <alignment wrapText="1"/>
    </xf>
    <xf numFmtId="0" fontId="24" fillId="0" borderId="15" xfId="0" applyFont="1" applyBorder="1" applyAlignment="1">
      <alignment horizontal="left" vertical="top" wrapText="1"/>
    </xf>
    <xf numFmtId="0" fontId="24" fillId="0" borderId="15" xfId="0" applyFont="1" applyBorder="1" applyAlignment="1">
      <alignment vertical="top" wrapText="1"/>
    </xf>
    <xf numFmtId="0" fontId="24" fillId="0" borderId="1" xfId="0" applyFont="1" applyBorder="1" applyAlignment="1">
      <alignment horizontal="left" vertical="center" wrapText="1"/>
    </xf>
    <xf numFmtId="169" fontId="28" fillId="0" borderId="0" xfId="0" applyNumberFormat="1" applyFont="1"/>
    <xf numFmtId="0" fontId="1" fillId="0" borderId="1" xfId="0" applyFont="1" applyBorder="1" applyAlignment="1">
      <alignment vertical="top" wrapText="1"/>
    </xf>
    <xf numFmtId="0" fontId="1" fillId="0" borderId="1" xfId="0" applyFont="1" applyBorder="1" applyAlignment="1">
      <alignment wrapText="1"/>
    </xf>
    <xf numFmtId="0" fontId="24" fillId="9" borderId="13" xfId="0" applyFont="1" applyFill="1" applyBorder="1" applyAlignment="1">
      <alignment horizontal="left" vertical="top" wrapText="1"/>
    </xf>
    <xf numFmtId="0" fontId="27" fillId="0" borderId="2" xfId="0" applyFont="1" applyBorder="1" applyAlignment="1">
      <alignment horizontal="left" vertical="top"/>
    </xf>
    <xf numFmtId="0" fontId="23" fillId="0" borderId="0" xfId="0" applyFont="1" applyAlignment="1">
      <alignment horizontal="left" vertical="center" wrapText="1"/>
    </xf>
    <xf numFmtId="0" fontId="28" fillId="0" borderId="0" xfId="0" applyFont="1" applyAlignment="1">
      <alignment vertical="top" wrapText="1"/>
    </xf>
    <xf numFmtId="0" fontId="1" fillId="0" borderId="0" xfId="0" applyFont="1" applyAlignment="1">
      <alignment horizontal="left" vertical="top" wrapText="1"/>
    </xf>
    <xf numFmtId="0" fontId="29" fillId="0" borderId="0" xfId="0" applyFont="1" applyAlignment="1">
      <alignment horizontal="center" vertical="center" wrapText="1"/>
    </xf>
    <xf numFmtId="170" fontId="1" fillId="0" borderId="0" xfId="0" applyNumberFormat="1" applyFont="1" applyAlignment="1">
      <alignment horizontal="right" vertical="top" wrapText="1"/>
    </xf>
    <xf numFmtId="0" fontId="30" fillId="7" borderId="12" xfId="0" applyFont="1" applyFill="1" applyBorder="1" applyAlignment="1">
      <alignment horizontal="center" vertical="center" wrapText="1"/>
    </xf>
    <xf numFmtId="0" fontId="27" fillId="0" borderId="12" xfId="0" applyFont="1" applyBorder="1" applyAlignment="1">
      <alignment vertical="top" wrapText="1"/>
    </xf>
    <xf numFmtId="0" fontId="27" fillId="0" borderId="18" xfId="0" applyFont="1" applyBorder="1" applyAlignment="1">
      <alignment vertical="top" wrapText="1"/>
    </xf>
    <xf numFmtId="0" fontId="24" fillId="0" borderId="12" xfId="0" applyFont="1" applyBorder="1" applyAlignment="1">
      <alignment horizontal="center" vertical="top" wrapText="1"/>
    </xf>
    <xf numFmtId="170" fontId="24" fillId="0" borderId="12" xfId="0" applyNumberFormat="1" applyFont="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center" vertical="top" wrapText="1"/>
    </xf>
    <xf numFmtId="0" fontId="1" fillId="2" borderId="16" xfId="0" applyFont="1" applyFill="1" applyBorder="1" applyAlignment="1">
      <alignment vertical="top" wrapText="1"/>
    </xf>
    <xf numFmtId="0" fontId="1" fillId="2" borderId="16" xfId="0" applyFont="1" applyFill="1" applyBorder="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170" fontId="1" fillId="0" borderId="0" xfId="0" applyNumberFormat="1" applyFont="1" applyAlignment="1">
      <alignment horizontal="right" vertical="center" wrapText="1"/>
    </xf>
    <xf numFmtId="0" fontId="33" fillId="10" borderId="26" xfId="0" applyFont="1" applyFill="1" applyBorder="1" applyAlignment="1">
      <alignment horizontal="center" vertical="center" wrapText="1"/>
    </xf>
    <xf numFmtId="0" fontId="33" fillId="10" borderId="12" xfId="0" applyFont="1" applyFill="1" applyBorder="1" applyAlignment="1">
      <alignment horizontal="center" vertical="center" wrapText="1"/>
    </xf>
    <xf numFmtId="171" fontId="33" fillId="10" borderId="12" xfId="0" applyNumberFormat="1" applyFont="1" applyFill="1" applyBorder="1" applyAlignment="1">
      <alignment horizontal="center" vertical="center" wrapText="1"/>
    </xf>
    <xf numFmtId="171" fontId="34" fillId="7" borderId="27" xfId="0" applyNumberFormat="1" applyFont="1" applyFill="1" applyBorder="1" applyAlignment="1">
      <alignment horizontal="center" vertical="center" wrapText="1"/>
    </xf>
    <xf numFmtId="0" fontId="1" fillId="0" borderId="0" xfId="0" applyFont="1" applyAlignment="1">
      <alignment wrapText="1"/>
    </xf>
    <xf numFmtId="49" fontId="35" fillId="0" borderId="26" xfId="0" applyNumberFormat="1" applyFont="1" applyBorder="1" applyAlignment="1">
      <alignment vertical="top" wrapText="1"/>
    </xf>
    <xf numFmtId="49" fontId="35" fillId="0" borderId="12" xfId="0" applyNumberFormat="1" applyFont="1" applyBorder="1" applyAlignment="1">
      <alignment vertical="top" wrapText="1"/>
    </xf>
    <xf numFmtId="168" fontId="35" fillId="0" borderId="12" xfId="0" applyNumberFormat="1" applyFont="1" applyBorder="1" applyAlignment="1">
      <alignment horizontal="center" vertical="top" wrapText="1"/>
    </xf>
    <xf numFmtId="172" fontId="36" fillId="0" borderId="12" xfId="0" applyNumberFormat="1" applyFont="1" applyBorder="1" applyAlignment="1">
      <alignment horizontal="right" vertical="top" wrapText="1"/>
    </xf>
    <xf numFmtId="172" fontId="35" fillId="0" borderId="27" xfId="0" applyNumberFormat="1" applyFont="1" applyBorder="1" applyAlignment="1">
      <alignment horizontal="right" vertical="top" wrapText="1"/>
    </xf>
    <xf numFmtId="174" fontId="37" fillId="0" borderId="12" xfId="0" applyNumberFormat="1" applyFont="1" applyBorder="1" applyAlignment="1">
      <alignment vertical="top"/>
    </xf>
    <xf numFmtId="174" fontId="37" fillId="0" borderId="27" xfId="0" applyNumberFormat="1" applyFont="1" applyBorder="1" applyAlignment="1">
      <alignment vertical="top"/>
    </xf>
    <xf numFmtId="173" fontId="35" fillId="2" borderId="29" xfId="0" applyNumberFormat="1" applyFont="1" applyFill="1" applyBorder="1" applyAlignment="1">
      <alignment vertical="top"/>
    </xf>
    <xf numFmtId="0" fontId="35" fillId="2" borderId="16" xfId="0" applyFont="1" applyFill="1" applyBorder="1" applyAlignment="1">
      <alignment vertical="top"/>
    </xf>
    <xf numFmtId="174" fontId="35" fillId="0" borderId="0" xfId="0" applyNumberFormat="1" applyFont="1" applyAlignment="1">
      <alignment vertical="top"/>
    </xf>
    <xf numFmtId="171" fontId="2" fillId="0" borderId="0" xfId="0" applyNumberFormat="1" applyFont="1" applyAlignment="1">
      <alignment vertical="top"/>
    </xf>
    <xf numFmtId="175" fontId="35" fillId="0" borderId="0" xfId="0" applyNumberFormat="1" applyFont="1" applyAlignment="1">
      <alignment vertical="top"/>
    </xf>
    <xf numFmtId="0" fontId="35" fillId="0" borderId="12" xfId="0" applyFont="1" applyBorder="1" applyAlignment="1">
      <alignment horizontal="center" vertical="center"/>
    </xf>
    <xf numFmtId="171" fontId="38" fillId="0" borderId="12" xfId="0" applyNumberFormat="1" applyFont="1" applyBorder="1" applyAlignment="1">
      <alignment horizontal="right" vertical="center"/>
    </xf>
    <xf numFmtId="171" fontId="38" fillId="0" borderId="27" xfId="0" applyNumberFormat="1" applyFont="1" applyBorder="1" applyAlignment="1">
      <alignment horizontal="right" vertical="center"/>
    </xf>
    <xf numFmtId="171" fontId="37" fillId="0" borderId="12" xfId="0" applyNumberFormat="1" applyFont="1" applyBorder="1" applyAlignment="1">
      <alignment horizontal="right" vertical="center"/>
    </xf>
    <xf numFmtId="171" fontId="37" fillId="0" borderId="27" xfId="0" applyNumberFormat="1" applyFont="1" applyBorder="1" applyAlignment="1">
      <alignment horizontal="right" vertical="center"/>
    </xf>
    <xf numFmtId="0" fontId="39" fillId="8" borderId="12" xfId="0" applyFont="1" applyFill="1" applyBorder="1" applyAlignment="1">
      <alignment horizontal="center" vertical="center" wrapText="1"/>
    </xf>
    <xf numFmtId="0" fontId="40" fillId="8" borderId="12" xfId="0" applyFont="1" applyFill="1" applyBorder="1" applyAlignment="1">
      <alignment horizontal="center" vertical="center" wrapText="1"/>
    </xf>
    <xf numFmtId="171" fontId="38" fillId="0" borderId="12" xfId="0" applyNumberFormat="1" applyFont="1" applyBorder="1" applyAlignment="1">
      <alignment horizontal="center" vertical="top"/>
    </xf>
    <xf numFmtId="171" fontId="38" fillId="0" borderId="12" xfId="0" applyNumberFormat="1" applyFont="1" applyBorder="1" applyAlignment="1">
      <alignment vertical="top"/>
    </xf>
    <xf numFmtId="171" fontId="38" fillId="0" borderId="27" xfId="0" applyNumberFormat="1" applyFont="1" applyBorder="1" applyAlignment="1">
      <alignment vertical="top"/>
    </xf>
    <xf numFmtId="171" fontId="37" fillId="0" borderId="12" xfId="0" applyNumberFormat="1" applyFont="1" applyBorder="1" applyAlignment="1">
      <alignment vertical="top"/>
    </xf>
    <xf numFmtId="0" fontId="35" fillId="0" borderId="0" xfId="0" applyFont="1" applyAlignment="1">
      <alignment vertical="top"/>
    </xf>
    <xf numFmtId="171" fontId="43" fillId="8" borderId="34" xfId="0" applyNumberFormat="1" applyFont="1" applyFill="1" applyBorder="1" applyAlignment="1">
      <alignment horizontal="center" vertical="center" wrapText="1"/>
    </xf>
    <xf numFmtId="171" fontId="42" fillId="7" borderId="27" xfId="0" applyNumberFormat="1" applyFont="1" applyFill="1" applyBorder="1" applyAlignment="1">
      <alignment horizontal="center" vertical="center" wrapText="1"/>
    </xf>
    <xf numFmtId="171" fontId="44" fillId="0" borderId="12" xfId="0" applyNumberFormat="1" applyFont="1" applyBorder="1" applyAlignment="1">
      <alignment vertical="top"/>
    </xf>
    <xf numFmtId="171" fontId="44" fillId="0" borderId="27" xfId="0" applyNumberFormat="1" applyFont="1" applyBorder="1" applyAlignment="1">
      <alignment vertical="top"/>
    </xf>
    <xf numFmtId="171" fontId="35" fillId="0" borderId="0" xfId="0" applyNumberFormat="1" applyFont="1" applyAlignment="1">
      <alignment vertical="top"/>
    </xf>
    <xf numFmtId="171" fontId="42" fillId="11" borderId="38" xfId="0" applyNumberFormat="1" applyFont="1" applyFill="1" applyBorder="1" applyAlignment="1">
      <alignment vertical="top"/>
    </xf>
    <xf numFmtId="171" fontId="42" fillId="11" borderId="39" xfId="0" applyNumberFormat="1" applyFont="1" applyFill="1" applyBorder="1" applyAlignment="1">
      <alignment vertical="top"/>
    </xf>
    <xf numFmtId="171" fontId="42" fillId="8" borderId="38" xfId="0" applyNumberFormat="1" applyFont="1" applyFill="1" applyBorder="1" applyAlignment="1">
      <alignment vertical="top"/>
    </xf>
    <xf numFmtId="0" fontId="38" fillId="0" borderId="20" xfId="0" applyFont="1" applyBorder="1" applyAlignment="1">
      <alignment vertical="top"/>
    </xf>
    <xf numFmtId="0" fontId="36" fillId="0" borderId="20" xfId="0" applyFont="1" applyBorder="1" applyAlignment="1">
      <alignment vertical="top"/>
    </xf>
    <xf numFmtId="0" fontId="45" fillId="2" borderId="40" xfId="0" applyFont="1" applyFill="1" applyBorder="1" applyAlignment="1">
      <alignment horizontal="center" vertical="center" wrapText="1"/>
    </xf>
    <xf numFmtId="0" fontId="47" fillId="2" borderId="16" xfId="0" applyFont="1" applyFill="1" applyBorder="1"/>
    <xf numFmtId="0" fontId="45" fillId="2" borderId="44" xfId="0" applyFont="1" applyFill="1" applyBorder="1" applyAlignment="1">
      <alignment vertical="center"/>
    </xf>
    <xf numFmtId="0" fontId="45" fillId="12" borderId="45" xfId="0" applyFont="1" applyFill="1" applyBorder="1" applyAlignment="1">
      <alignment horizontal="left" vertical="center" wrapText="1"/>
    </xf>
    <xf numFmtId="0" fontId="45" fillId="2" borderId="46" xfId="0" applyFont="1" applyFill="1" applyBorder="1" applyAlignment="1">
      <alignment vertical="center" wrapText="1"/>
    </xf>
    <xf numFmtId="0" fontId="45" fillId="2" borderId="47" xfId="0" applyFont="1" applyFill="1" applyBorder="1" applyAlignment="1">
      <alignment vertical="center" wrapText="1"/>
    </xf>
    <xf numFmtId="0" fontId="47" fillId="2" borderId="47" xfId="0" applyFont="1" applyFill="1" applyBorder="1" applyAlignment="1">
      <alignment horizontal="left" vertical="center" wrapText="1"/>
    </xf>
    <xf numFmtId="0" fontId="45" fillId="2" borderId="48" xfId="0" applyFont="1" applyFill="1" applyBorder="1" applyAlignment="1">
      <alignment horizontal="left" vertical="center" wrapText="1"/>
    </xf>
    <xf numFmtId="0" fontId="47" fillId="2" borderId="49" xfId="0" applyFont="1" applyFill="1" applyBorder="1"/>
    <xf numFmtId="0" fontId="45" fillId="12" borderId="50" xfId="0" applyFont="1" applyFill="1" applyBorder="1" applyAlignment="1">
      <alignment horizontal="left" vertical="center"/>
    </xf>
    <xf numFmtId="0" fontId="45" fillId="2" borderId="52" xfId="0" applyFont="1" applyFill="1" applyBorder="1" applyAlignment="1">
      <alignment vertical="center" wrapText="1"/>
    </xf>
    <xf numFmtId="0" fontId="45" fillId="2" borderId="53" xfId="0" applyFont="1" applyFill="1" applyBorder="1" applyAlignment="1">
      <alignment vertical="center" wrapText="1"/>
    </xf>
    <xf numFmtId="0" fontId="47" fillId="2" borderId="53" xfId="0" applyFont="1" applyFill="1" applyBorder="1" applyAlignment="1">
      <alignment horizontal="left" vertical="center" wrapText="1"/>
    </xf>
    <xf numFmtId="0" fontId="45" fillId="2" borderId="54" xfId="0" applyFont="1" applyFill="1" applyBorder="1" applyAlignment="1">
      <alignment horizontal="left" vertical="center" wrapText="1"/>
    </xf>
    <xf numFmtId="176" fontId="47" fillId="2" borderId="55" xfId="0" applyNumberFormat="1" applyFont="1" applyFill="1" applyBorder="1" applyAlignment="1">
      <alignment horizontal="center" vertical="center"/>
    </xf>
    <xf numFmtId="0" fontId="45" fillId="12" borderId="56" xfId="0" applyFont="1" applyFill="1" applyBorder="1" applyAlignment="1">
      <alignment horizontal="left" vertical="center" wrapText="1"/>
    </xf>
    <xf numFmtId="0" fontId="45" fillId="2" borderId="58" xfId="0" applyFont="1" applyFill="1" applyBorder="1" applyAlignment="1">
      <alignment vertical="center" wrapText="1"/>
    </xf>
    <xf numFmtId="177" fontId="45" fillId="2" borderId="59" xfId="0" applyNumberFormat="1" applyFont="1" applyFill="1" applyBorder="1" applyAlignment="1">
      <alignment vertical="center" wrapText="1"/>
    </xf>
    <xf numFmtId="0" fontId="45" fillId="2" borderId="38" xfId="0" applyFont="1" applyFill="1" applyBorder="1" applyAlignment="1">
      <alignment vertical="center" wrapText="1"/>
    </xf>
    <xf numFmtId="0" fontId="45" fillId="2" borderId="60" xfId="0" applyFont="1" applyFill="1" applyBorder="1" applyAlignment="1">
      <alignment vertical="center" wrapText="1"/>
    </xf>
    <xf numFmtId="15" fontId="47" fillId="2" borderId="60" xfId="0" applyNumberFormat="1" applyFont="1" applyFill="1" applyBorder="1" applyAlignment="1">
      <alignment wrapText="1"/>
    </xf>
    <xf numFmtId="0" fontId="45" fillId="12" borderId="61" xfId="0" applyFont="1" applyFill="1" applyBorder="1" applyAlignment="1">
      <alignment horizontal="center" vertical="center" wrapText="1"/>
    </xf>
    <xf numFmtId="0" fontId="47" fillId="12" borderId="61" xfId="0" applyFont="1" applyFill="1" applyBorder="1" applyAlignment="1">
      <alignment vertical="center" wrapText="1"/>
    </xf>
    <xf numFmtId="0" fontId="45" fillId="14" borderId="44" xfId="0" applyFont="1" applyFill="1" applyBorder="1" applyAlignment="1">
      <alignment horizontal="center" vertical="center" wrapText="1"/>
    </xf>
    <xf numFmtId="0" fontId="45" fillId="2" borderId="45" xfId="0" applyFont="1" applyFill="1" applyBorder="1" applyAlignment="1">
      <alignment horizontal="center" vertical="center" wrapText="1"/>
    </xf>
    <xf numFmtId="0" fontId="48" fillId="2" borderId="16" xfId="0" applyFont="1" applyFill="1" applyBorder="1"/>
    <xf numFmtId="0" fontId="45" fillId="12" borderId="64" xfId="0" applyFont="1" applyFill="1" applyBorder="1" applyAlignment="1">
      <alignment horizontal="center" vertical="center" wrapText="1"/>
    </xf>
    <xf numFmtId="0" fontId="45" fillId="12" borderId="65" xfId="0" applyFont="1" applyFill="1" applyBorder="1" applyAlignment="1">
      <alignment horizontal="center" vertical="center" wrapText="1"/>
    </xf>
    <xf numFmtId="0" fontId="45" fillId="12" borderId="65" xfId="0" applyFont="1" applyFill="1" applyBorder="1" applyAlignment="1">
      <alignment horizontal="center" vertical="center"/>
    </xf>
    <xf numFmtId="0" fontId="45" fillId="12" borderId="66" xfId="0" applyFont="1" applyFill="1" applyBorder="1" applyAlignment="1">
      <alignment horizontal="center" vertical="center" wrapText="1"/>
    </xf>
    <xf numFmtId="0" fontId="45" fillId="12" borderId="45" xfId="0" applyFont="1" applyFill="1" applyBorder="1" applyAlignment="1">
      <alignment horizontal="center" vertical="center" wrapText="1"/>
    </xf>
    <xf numFmtId="0" fontId="45" fillId="13" borderId="45" xfId="0" applyFont="1" applyFill="1" applyBorder="1" applyAlignment="1">
      <alignment horizontal="center" vertical="center" wrapText="1"/>
    </xf>
    <xf numFmtId="0" fontId="45" fillId="13" borderId="64" xfId="0" applyFont="1" applyFill="1" applyBorder="1" applyAlignment="1">
      <alignment horizontal="center" vertical="center" wrapText="1"/>
    </xf>
    <xf numFmtId="0" fontId="45" fillId="13" borderId="66" xfId="0" applyFont="1" applyFill="1" applyBorder="1" applyAlignment="1">
      <alignment horizontal="center" vertical="center" wrapText="1"/>
    </xf>
    <xf numFmtId="0" fontId="45" fillId="14" borderId="45"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12" borderId="70" xfId="0" applyFont="1" applyFill="1" applyBorder="1" applyAlignment="1">
      <alignment horizontal="center" vertical="center" wrapText="1"/>
    </xf>
    <xf numFmtId="0" fontId="45" fillId="12" borderId="71" xfId="0" applyFont="1" applyFill="1" applyBorder="1" applyAlignment="1">
      <alignment horizontal="center" vertical="center" wrapText="1"/>
    </xf>
    <xf numFmtId="0" fontId="45" fillId="12" borderId="71" xfId="0" applyFont="1" applyFill="1" applyBorder="1" applyAlignment="1">
      <alignment horizontal="center" vertical="center"/>
    </xf>
    <xf numFmtId="0" fontId="45" fillId="12" borderId="72" xfId="0" applyFont="1" applyFill="1" applyBorder="1" applyAlignment="1">
      <alignment horizontal="center" vertical="center" wrapText="1"/>
    </xf>
    <xf numFmtId="0" fontId="45" fillId="12" borderId="58" xfId="0" applyFont="1" applyFill="1" applyBorder="1" applyAlignment="1">
      <alignment horizontal="center" vertical="center" wrapText="1"/>
    </xf>
    <xf numFmtId="0" fontId="45" fillId="12" borderId="39" xfId="0" applyFont="1" applyFill="1" applyBorder="1" applyAlignment="1">
      <alignment horizontal="center" vertical="center" wrapText="1"/>
    </xf>
    <xf numFmtId="0" fontId="45" fillId="13" borderId="73" xfId="0" applyFont="1" applyFill="1" applyBorder="1" applyAlignment="1">
      <alignment horizontal="center" vertical="center" wrapText="1"/>
    </xf>
    <xf numFmtId="0" fontId="45" fillId="13" borderId="74" xfId="0" applyFont="1" applyFill="1" applyBorder="1" applyAlignment="1">
      <alignment horizontal="center" vertical="center" wrapText="1"/>
    </xf>
    <xf numFmtId="0" fontId="45" fillId="13" borderId="61" xfId="0" applyFont="1" applyFill="1" applyBorder="1" applyAlignment="1">
      <alignment horizontal="center" vertical="center" wrapText="1"/>
    </xf>
    <xf numFmtId="0" fontId="45" fillId="13" borderId="70" xfId="0" applyFont="1" applyFill="1" applyBorder="1" applyAlignment="1">
      <alignment horizontal="center" vertical="center" wrapText="1"/>
    </xf>
    <xf numFmtId="0" fontId="45" fillId="13" borderId="72" xfId="0" applyFont="1" applyFill="1" applyBorder="1" applyAlignment="1">
      <alignment horizontal="center" vertical="center" wrapText="1"/>
    </xf>
    <xf numFmtId="0" fontId="45" fillId="14" borderId="61" xfId="0" applyFont="1" applyFill="1" applyBorder="1" applyAlignment="1">
      <alignment horizontal="center" vertical="center" wrapText="1"/>
    </xf>
    <xf numFmtId="0" fontId="45" fillId="2" borderId="61" xfId="0" applyFont="1" applyFill="1" applyBorder="1" applyAlignment="1">
      <alignment horizontal="center" vertical="center" wrapText="1"/>
    </xf>
    <xf numFmtId="0" fontId="47" fillId="0" borderId="75" xfId="0" applyFont="1" applyBorder="1" applyAlignment="1">
      <alignment horizontal="center" vertical="top" wrapText="1"/>
    </xf>
    <xf numFmtId="0" fontId="47" fillId="2" borderId="65" xfId="0" applyFont="1" applyFill="1" applyBorder="1" applyAlignment="1">
      <alignment horizontal="center" vertical="top" wrapText="1"/>
    </xf>
    <xf numFmtId="0" fontId="47" fillId="0" borderId="76" xfId="0" applyFont="1" applyBorder="1" applyAlignment="1">
      <alignment horizontal="center" vertical="top" wrapText="1"/>
    </xf>
    <xf numFmtId="0" fontId="47" fillId="15" borderId="65" xfId="0" applyFont="1" applyFill="1" applyBorder="1" applyAlignment="1">
      <alignment horizontal="center" vertical="top" wrapText="1"/>
    </xf>
    <xf numFmtId="0" fontId="47" fillId="2" borderId="65" xfId="0" applyFont="1" applyFill="1" applyBorder="1" applyAlignment="1">
      <alignment horizontal="left" vertical="top" wrapText="1"/>
    </xf>
    <xf numFmtId="0" fontId="47" fillId="0" borderId="76" xfId="0" applyFont="1" applyBorder="1" applyAlignment="1">
      <alignment horizontal="left" vertical="top" wrapText="1"/>
    </xf>
    <xf numFmtId="0" fontId="47" fillId="2" borderId="77" xfId="0" applyFont="1" applyFill="1" applyBorder="1" applyAlignment="1">
      <alignment horizontal="left" vertical="top" wrapText="1"/>
    </xf>
    <xf numFmtId="9" fontId="47" fillId="0" borderId="34" xfId="0" applyNumberFormat="1" applyFont="1" applyBorder="1" applyAlignment="1">
      <alignment horizontal="center" vertical="top" wrapText="1"/>
    </xf>
    <xf numFmtId="9" fontId="47" fillId="2" borderId="34" xfId="0" applyNumberFormat="1" applyFont="1" applyFill="1" applyBorder="1" applyAlignment="1">
      <alignment horizontal="center" vertical="top" wrapText="1"/>
    </xf>
    <xf numFmtId="174" fontId="47" fillId="2" borderId="78" xfId="0" applyNumberFormat="1" applyFont="1" applyFill="1" applyBorder="1" applyAlignment="1">
      <alignment horizontal="center" vertical="top"/>
    </xf>
    <xf numFmtId="174" fontId="47" fillId="2" borderId="66" xfId="0" applyNumberFormat="1" applyFont="1" applyFill="1" applyBorder="1" applyAlignment="1">
      <alignment horizontal="right" vertical="top"/>
    </xf>
    <xf numFmtId="174" fontId="47" fillId="2" borderId="64" xfId="0" applyNumberFormat="1" applyFont="1" applyFill="1" applyBorder="1" applyAlignment="1">
      <alignment vertical="top"/>
    </xf>
    <xf numFmtId="174" fontId="47" fillId="2" borderId="66" xfId="0" applyNumberFormat="1" applyFont="1" applyFill="1" applyBorder="1" applyAlignment="1">
      <alignment vertical="top"/>
    </xf>
    <xf numFmtId="0" fontId="47" fillId="0" borderId="63" xfId="0" applyFont="1" applyBorder="1" applyAlignment="1">
      <alignment horizontal="center" vertical="top" wrapText="1"/>
    </xf>
    <xf numFmtId="0" fontId="47" fillId="0" borderId="79" xfId="0" applyFont="1" applyBorder="1" applyAlignment="1">
      <alignment horizontal="center" vertical="top" wrapText="1"/>
    </xf>
    <xf numFmtId="0" fontId="47" fillId="2" borderId="45" xfId="0" applyFont="1" applyFill="1" applyBorder="1" applyAlignment="1">
      <alignment horizontal="center" vertical="top"/>
    </xf>
    <xf numFmtId="0" fontId="48" fillId="2" borderId="16" xfId="0" applyFont="1" applyFill="1" applyBorder="1" applyAlignment="1">
      <alignment vertical="top"/>
    </xf>
    <xf numFmtId="0" fontId="47" fillId="2" borderId="16" xfId="0" applyFont="1" applyFill="1" applyBorder="1" applyAlignment="1">
      <alignment vertical="top"/>
    </xf>
    <xf numFmtId="0" fontId="47" fillId="0" borderId="82" xfId="0" applyFont="1" applyBorder="1" applyAlignment="1">
      <alignment horizontal="center" vertical="top" wrapText="1"/>
    </xf>
    <xf numFmtId="0" fontId="47" fillId="2" borderId="17" xfId="0" applyFont="1" applyFill="1" applyBorder="1" applyAlignment="1">
      <alignment horizontal="center" vertical="top" wrapText="1"/>
    </xf>
    <xf numFmtId="0" fontId="47" fillId="0" borderId="15" xfId="0" applyFont="1" applyBorder="1" applyAlignment="1">
      <alignment horizontal="center" vertical="top" wrapText="1"/>
    </xf>
    <xf numFmtId="0" fontId="47" fillId="15" borderId="17" xfId="0" applyFont="1" applyFill="1" applyBorder="1" applyAlignment="1">
      <alignment horizontal="center" vertical="top" wrapText="1"/>
    </xf>
    <xf numFmtId="0" fontId="47" fillId="2" borderId="17" xfId="0" applyFont="1" applyFill="1" applyBorder="1" applyAlignment="1">
      <alignment horizontal="left" vertical="top" wrapText="1"/>
    </xf>
    <xf numFmtId="0" fontId="47" fillId="0" borderId="15" xfId="0" applyFont="1" applyBorder="1" applyAlignment="1">
      <alignment horizontal="left" vertical="top" wrapText="1"/>
    </xf>
    <xf numFmtId="0" fontId="47" fillId="2" borderId="83" xfId="0" applyFont="1" applyFill="1" applyBorder="1" applyAlignment="1">
      <alignment horizontal="left" vertical="top" wrapText="1"/>
    </xf>
    <xf numFmtId="9" fontId="47" fillId="0" borderId="12" xfId="0" applyNumberFormat="1" applyFont="1" applyBorder="1" applyAlignment="1">
      <alignment horizontal="center" vertical="top" wrapText="1"/>
    </xf>
    <xf numFmtId="9" fontId="47" fillId="2" borderId="12" xfId="0" applyNumberFormat="1" applyFont="1" applyFill="1" applyBorder="1" applyAlignment="1">
      <alignment horizontal="center" vertical="top" wrapText="1"/>
    </xf>
    <xf numFmtId="174" fontId="47" fillId="2" borderId="29" xfId="0" applyNumberFormat="1" applyFont="1" applyFill="1" applyBorder="1" applyAlignment="1">
      <alignment horizontal="center" vertical="top"/>
    </xf>
    <xf numFmtId="174" fontId="47" fillId="2" borderId="84" xfId="0" applyNumberFormat="1" applyFont="1" applyFill="1" applyBorder="1" applyAlignment="1">
      <alignment horizontal="right" vertical="top"/>
    </xf>
    <xf numFmtId="174" fontId="47" fillId="2" borderId="85" xfId="0" applyNumberFormat="1" applyFont="1" applyFill="1" applyBorder="1" applyAlignment="1">
      <alignment vertical="top"/>
    </xf>
    <xf numFmtId="174" fontId="47" fillId="2" borderId="84" xfId="0" applyNumberFormat="1" applyFont="1" applyFill="1" applyBorder="1" applyAlignment="1">
      <alignment vertical="top"/>
    </xf>
    <xf numFmtId="0" fontId="47" fillId="0" borderId="81" xfId="0" applyFont="1" applyBorder="1" applyAlignment="1">
      <alignment horizontal="center" vertical="top" wrapText="1"/>
    </xf>
    <xf numFmtId="0" fontId="47" fillId="0" borderId="86" xfId="0" applyFont="1" applyBorder="1" applyAlignment="1">
      <alignment horizontal="center" vertical="top" wrapText="1"/>
    </xf>
    <xf numFmtId="0" fontId="47" fillId="2" borderId="68" xfId="0" applyFont="1" applyFill="1" applyBorder="1" applyAlignment="1">
      <alignment horizontal="center" vertical="top"/>
    </xf>
    <xf numFmtId="0" fontId="47" fillId="0" borderId="2" xfId="0" applyFont="1" applyBorder="1" applyAlignment="1">
      <alignment horizontal="left" vertical="top" wrapText="1"/>
    </xf>
    <xf numFmtId="0" fontId="47" fillId="15" borderId="54" xfId="0" applyFont="1" applyFill="1" applyBorder="1" applyAlignment="1">
      <alignment horizontal="center" vertical="top" wrapText="1"/>
    </xf>
    <xf numFmtId="0" fontId="47" fillId="2" borderId="54" xfId="0" applyFont="1" applyFill="1" applyBorder="1" applyAlignment="1">
      <alignment horizontal="left" vertical="top" wrapText="1"/>
    </xf>
    <xf numFmtId="174" fontId="47" fillId="2" borderId="52" xfId="0" applyNumberFormat="1" applyFont="1" applyFill="1" applyBorder="1" applyAlignment="1">
      <alignment vertical="top"/>
    </xf>
    <xf numFmtId="174" fontId="47" fillId="2" borderId="88" xfId="0" applyNumberFormat="1" applyFont="1" applyFill="1" applyBorder="1" applyAlignment="1">
      <alignment vertical="top"/>
    </xf>
    <xf numFmtId="0" fontId="47" fillId="0" borderId="89" xfId="0" applyFont="1" applyBorder="1" applyAlignment="1">
      <alignment horizontal="center" vertical="top" wrapText="1"/>
    </xf>
    <xf numFmtId="0" fontId="47" fillId="0" borderId="90" xfId="0" applyFont="1" applyBorder="1" applyAlignment="1">
      <alignment horizontal="center" vertical="top" wrapText="1"/>
    </xf>
    <xf numFmtId="0" fontId="47" fillId="0" borderId="91" xfId="0" applyFont="1" applyBorder="1" applyAlignment="1">
      <alignment horizontal="center" vertical="top" wrapText="1"/>
    </xf>
    <xf numFmtId="0" fontId="47" fillId="15" borderId="13" xfId="0" applyFont="1" applyFill="1" applyBorder="1" applyAlignment="1">
      <alignment horizontal="center" vertical="top" wrapText="1"/>
    </xf>
    <xf numFmtId="0" fontId="47" fillId="2" borderId="13" xfId="0" applyFont="1" applyFill="1" applyBorder="1" applyAlignment="1">
      <alignment horizontal="left" vertical="top" wrapText="1"/>
    </xf>
    <xf numFmtId="174" fontId="47" fillId="2" borderId="93" xfId="0" applyNumberFormat="1" applyFont="1" applyFill="1" applyBorder="1" applyAlignment="1">
      <alignment horizontal="right" vertical="top"/>
    </xf>
    <xf numFmtId="174" fontId="47" fillId="2" borderId="55" xfId="0" applyNumberFormat="1" applyFont="1" applyFill="1" applyBorder="1" applyAlignment="1">
      <alignment horizontal="right" vertical="top"/>
    </xf>
    <xf numFmtId="174" fontId="47" fillId="2" borderId="93" xfId="0" applyNumberFormat="1" applyFont="1" applyFill="1" applyBorder="1" applyAlignment="1">
      <alignment vertical="top"/>
    </xf>
    <xf numFmtId="174" fontId="47" fillId="2" borderId="94" xfId="0" applyNumberFormat="1" applyFont="1" applyFill="1" applyBorder="1" applyAlignment="1">
      <alignment vertical="top"/>
    </xf>
    <xf numFmtId="0" fontId="47" fillId="2" borderId="95" xfId="0" applyFont="1" applyFill="1" applyBorder="1" applyAlignment="1">
      <alignment horizontal="center" vertical="top" wrapText="1"/>
    </xf>
    <xf numFmtId="0" fontId="47" fillId="2" borderId="93" xfId="0" applyFont="1" applyFill="1" applyBorder="1" applyAlignment="1">
      <alignment horizontal="center" vertical="top" wrapText="1"/>
    </xf>
    <xf numFmtId="0" fontId="47" fillId="2" borderId="94" xfId="0" applyFont="1" applyFill="1" applyBorder="1" applyAlignment="1">
      <alignment horizontal="center" vertical="top" wrapText="1"/>
    </xf>
    <xf numFmtId="178" fontId="47" fillId="2" borderId="16" xfId="0" applyNumberFormat="1" applyFont="1" applyFill="1" applyBorder="1" applyAlignment="1">
      <alignment vertical="top"/>
    </xf>
    <xf numFmtId="172" fontId="47" fillId="2" borderId="16" xfId="0" applyNumberFormat="1" applyFont="1" applyFill="1" applyBorder="1" applyAlignment="1">
      <alignment vertical="top"/>
    </xf>
    <xf numFmtId="174" fontId="47" fillId="2" borderId="85" xfId="0" applyNumberFormat="1" applyFont="1" applyFill="1" applyBorder="1" applyAlignment="1">
      <alignment horizontal="right" vertical="top"/>
    </xf>
    <xf numFmtId="0" fontId="47" fillId="2" borderId="96" xfId="0" applyFont="1" applyFill="1" applyBorder="1" applyAlignment="1">
      <alignment horizontal="center" vertical="top" wrapText="1"/>
    </xf>
    <xf numFmtId="0" fontId="47" fillId="2" borderId="52" xfId="0" applyFont="1" applyFill="1" applyBorder="1" applyAlignment="1">
      <alignment horizontal="center" vertical="top" wrapText="1"/>
    </xf>
    <xf numFmtId="0" fontId="47" fillId="2" borderId="88" xfId="0" applyFont="1" applyFill="1" applyBorder="1" applyAlignment="1">
      <alignment horizontal="center" vertical="top" wrapText="1"/>
    </xf>
    <xf numFmtId="0" fontId="48" fillId="2" borderId="16" xfId="0" applyFont="1" applyFill="1" applyBorder="1" applyAlignment="1">
      <alignment horizontal="center" vertical="top"/>
    </xf>
    <xf numFmtId="0" fontId="47" fillId="2" borderId="16" xfId="0" applyFont="1" applyFill="1" applyBorder="1" applyAlignment="1">
      <alignment horizontal="center" vertical="top"/>
    </xf>
    <xf numFmtId="174" fontId="47" fillId="0" borderId="7" xfId="0" applyNumberFormat="1" applyFont="1" applyBorder="1" applyAlignment="1">
      <alignment horizontal="center" vertical="top"/>
    </xf>
    <xf numFmtId="174" fontId="49" fillId="2" borderId="93" xfId="0" applyNumberFormat="1" applyFont="1" applyFill="1" applyBorder="1" applyAlignment="1">
      <alignment horizontal="right" vertical="center"/>
    </xf>
    <xf numFmtId="174" fontId="49" fillId="2" borderId="94" xfId="0" applyNumberFormat="1" applyFont="1" applyFill="1" applyBorder="1" applyAlignment="1">
      <alignment horizontal="right" vertical="center"/>
    </xf>
    <xf numFmtId="174" fontId="47" fillId="0" borderId="11" xfId="0" applyNumberFormat="1" applyFont="1" applyBorder="1" applyAlignment="1">
      <alignment horizontal="center" vertical="top"/>
    </xf>
    <xf numFmtId="174" fontId="50" fillId="2" borderId="85" xfId="0" applyNumberFormat="1" applyFont="1" applyFill="1" applyBorder="1" applyAlignment="1">
      <alignment horizontal="right" vertical="center"/>
    </xf>
    <xf numFmtId="174" fontId="50" fillId="2" borderId="84" xfId="0" applyNumberFormat="1" applyFont="1" applyFill="1" applyBorder="1" applyAlignment="1">
      <alignment horizontal="right" vertical="center"/>
    </xf>
    <xf numFmtId="165" fontId="47" fillId="0" borderId="7" xfId="0" applyNumberFormat="1" applyFont="1" applyBorder="1" applyAlignment="1">
      <alignment horizontal="center" vertical="top"/>
    </xf>
    <xf numFmtId="174" fontId="47" fillId="2" borderId="55" xfId="0" applyNumberFormat="1" applyFont="1" applyFill="1" applyBorder="1" applyAlignment="1">
      <alignment vertical="top"/>
    </xf>
    <xf numFmtId="174" fontId="49" fillId="2" borderId="97" xfId="0" applyNumberFormat="1" applyFont="1" applyFill="1" applyBorder="1" applyAlignment="1">
      <alignment vertical="top"/>
    </xf>
    <xf numFmtId="174" fontId="49" fillId="2" borderId="94" xfId="0" applyNumberFormat="1" applyFont="1" applyFill="1" applyBorder="1" applyAlignment="1">
      <alignment vertical="top"/>
    </xf>
    <xf numFmtId="165" fontId="47" fillId="0" borderId="11" xfId="0" applyNumberFormat="1" applyFont="1" applyBorder="1" applyAlignment="1">
      <alignment horizontal="center" vertical="top"/>
    </xf>
    <xf numFmtId="174" fontId="49" fillId="2" borderId="98" xfId="0" applyNumberFormat="1" applyFont="1" applyFill="1" applyBorder="1" applyAlignment="1">
      <alignment vertical="top"/>
    </xf>
    <xf numFmtId="174" fontId="49" fillId="2" borderId="88" xfId="0" applyNumberFormat="1" applyFont="1" applyFill="1" applyBorder="1" applyAlignment="1">
      <alignment vertical="top"/>
    </xf>
    <xf numFmtId="174" fontId="50" fillId="2" borderId="52" xfId="0" applyNumberFormat="1" applyFont="1" applyFill="1" applyBorder="1" applyAlignment="1">
      <alignment vertical="top"/>
    </xf>
    <xf numFmtId="174" fontId="50" fillId="2" borderId="88" xfId="0" applyNumberFormat="1" applyFont="1" applyFill="1" applyBorder="1" applyAlignment="1">
      <alignment vertical="top"/>
    </xf>
    <xf numFmtId="174" fontId="49" fillId="2" borderId="93" xfId="0" applyNumberFormat="1" applyFont="1" applyFill="1" applyBorder="1" applyAlignment="1">
      <alignment vertical="top"/>
    </xf>
    <xf numFmtId="0" fontId="47" fillId="0" borderId="99" xfId="0" applyFont="1" applyBorder="1" applyAlignment="1">
      <alignment horizontal="center" vertical="top" wrapText="1"/>
    </xf>
    <xf numFmtId="0" fontId="47" fillId="2" borderId="71" xfId="0" applyFont="1" applyFill="1" applyBorder="1" applyAlignment="1">
      <alignment horizontal="center" vertical="top" wrapText="1"/>
    </xf>
    <xf numFmtId="0" fontId="47" fillId="0" borderId="100" xfId="0" applyFont="1" applyBorder="1" applyAlignment="1">
      <alignment horizontal="center" vertical="top" wrapText="1"/>
    </xf>
    <xf numFmtId="0" fontId="47" fillId="15" borderId="71" xfId="0" applyFont="1" applyFill="1" applyBorder="1" applyAlignment="1">
      <alignment horizontal="center" vertical="top" wrapText="1"/>
    </xf>
    <xf numFmtId="0" fontId="47" fillId="2" borderId="71" xfId="0" applyFont="1" applyFill="1" applyBorder="1" applyAlignment="1">
      <alignment horizontal="left" vertical="top" wrapText="1"/>
    </xf>
    <xf numFmtId="0" fontId="47" fillId="0" borderId="100" xfId="0" applyFont="1" applyBorder="1" applyAlignment="1">
      <alignment horizontal="left" vertical="top" wrapText="1"/>
    </xf>
    <xf numFmtId="0" fontId="47" fillId="2" borderId="101" xfId="0" applyFont="1" applyFill="1" applyBorder="1" applyAlignment="1">
      <alignment horizontal="left" vertical="top" wrapText="1"/>
    </xf>
    <xf numFmtId="9" fontId="47" fillId="0" borderId="38" xfId="0" applyNumberFormat="1" applyFont="1" applyBorder="1" applyAlignment="1">
      <alignment horizontal="center" vertical="top" wrapText="1"/>
    </xf>
    <xf numFmtId="9" fontId="47" fillId="2" borderId="38" xfId="0" applyNumberFormat="1" applyFont="1" applyFill="1" applyBorder="1" applyAlignment="1">
      <alignment horizontal="center" vertical="top" wrapText="1"/>
    </xf>
    <xf numFmtId="0" fontId="47" fillId="2" borderId="61" xfId="0" applyFont="1" applyFill="1" applyBorder="1" applyAlignment="1">
      <alignment horizontal="center" vertical="top" wrapText="1"/>
    </xf>
    <xf numFmtId="0" fontId="47" fillId="2" borderId="70" xfId="0" applyFont="1" applyFill="1" applyBorder="1" applyAlignment="1">
      <alignment horizontal="center" vertical="top" wrapText="1"/>
    </xf>
    <xf numFmtId="0" fontId="47" fillId="2" borderId="72" xfId="0" applyFont="1" applyFill="1" applyBorder="1" applyAlignment="1">
      <alignment horizontal="center" vertical="top" wrapText="1"/>
    </xf>
    <xf numFmtId="0" fontId="47" fillId="2" borderId="96" xfId="0" applyFont="1" applyFill="1" applyBorder="1" applyAlignment="1">
      <alignment horizontal="center" vertical="top"/>
    </xf>
    <xf numFmtId="0" fontId="47" fillId="15" borderId="34" xfId="0" applyFont="1" applyFill="1" applyBorder="1" applyAlignment="1">
      <alignment horizontal="center" vertical="top" wrapText="1"/>
    </xf>
    <xf numFmtId="0" fontId="47" fillId="2" borderId="34" xfId="0" applyFont="1" applyFill="1" applyBorder="1" applyAlignment="1">
      <alignment vertical="top" wrapText="1"/>
    </xf>
    <xf numFmtId="9" fontId="47" fillId="0" borderId="8" xfId="0" applyNumberFormat="1" applyFont="1" applyBorder="1" applyAlignment="1">
      <alignment horizontal="center" vertical="top" wrapText="1"/>
    </xf>
    <xf numFmtId="9" fontId="47" fillId="2" borderId="54" xfId="0" applyNumberFormat="1" applyFont="1" applyFill="1" applyBorder="1" applyAlignment="1">
      <alignment horizontal="center" vertical="top" wrapText="1"/>
    </xf>
    <xf numFmtId="165" fontId="47" fillId="0" borderId="12" xfId="0" applyNumberFormat="1" applyFont="1" applyBorder="1" applyAlignment="1">
      <alignment horizontal="left" vertical="top"/>
    </xf>
    <xf numFmtId="174" fontId="49" fillId="2" borderId="102" xfId="0" applyNumberFormat="1" applyFont="1" applyFill="1" applyBorder="1" applyAlignment="1">
      <alignment vertical="top"/>
    </xf>
    <xf numFmtId="174" fontId="49" fillId="2" borderId="103" xfId="0" applyNumberFormat="1" applyFont="1" applyFill="1" applyBorder="1" applyAlignment="1">
      <alignment vertical="top"/>
    </xf>
    <xf numFmtId="0" fontId="47" fillId="2" borderId="53" xfId="0" applyFont="1" applyFill="1" applyBorder="1" applyAlignment="1">
      <alignment horizontal="left" vertical="top" wrapText="1"/>
    </xf>
    <xf numFmtId="0" fontId="47" fillId="2" borderId="104" xfId="0" applyFont="1" applyFill="1" applyBorder="1" applyAlignment="1">
      <alignment horizontal="left" vertical="top" wrapText="1"/>
    </xf>
    <xf numFmtId="0" fontId="47" fillId="2" borderId="103" xfId="0" applyFont="1" applyFill="1" applyBorder="1" applyAlignment="1">
      <alignment horizontal="center" vertical="top" wrapText="1"/>
    </xf>
    <xf numFmtId="0" fontId="47" fillId="2" borderId="95" xfId="0" applyFont="1" applyFill="1" applyBorder="1" applyAlignment="1">
      <alignment horizontal="center" vertical="top"/>
    </xf>
    <xf numFmtId="0" fontId="47" fillId="2" borderId="71" xfId="0" applyFont="1" applyFill="1" applyBorder="1" applyAlignment="1">
      <alignment vertical="top" wrapText="1"/>
    </xf>
    <xf numFmtId="174" fontId="47" fillId="2" borderId="72" xfId="0" applyNumberFormat="1" applyFont="1" applyFill="1" applyBorder="1" applyAlignment="1">
      <alignment vertical="top"/>
    </xf>
    <xf numFmtId="174" fontId="49" fillId="2" borderId="58" xfId="0" applyNumberFormat="1" applyFont="1" applyFill="1" applyBorder="1" applyAlignment="1">
      <alignment vertical="top"/>
    </xf>
    <xf numFmtId="174" fontId="49" fillId="2" borderId="39" xfId="0" applyNumberFormat="1" applyFont="1" applyFill="1" applyBorder="1" applyAlignment="1">
      <alignment vertical="top"/>
    </xf>
    <xf numFmtId="0" fontId="47" fillId="2" borderId="59" xfId="0" applyFont="1" applyFill="1" applyBorder="1" applyAlignment="1">
      <alignment vertical="top" wrapText="1"/>
    </xf>
    <xf numFmtId="0" fontId="47" fillId="2" borderId="38" xfId="0" applyFont="1" applyFill="1" applyBorder="1" applyAlignment="1">
      <alignment vertical="top" wrapText="1"/>
    </xf>
    <xf numFmtId="0" fontId="47" fillId="2" borderId="39" xfId="0" applyFont="1" applyFill="1" applyBorder="1" applyAlignment="1">
      <alignment horizontal="center" vertical="top" wrapText="1"/>
    </xf>
    <xf numFmtId="0" fontId="47" fillId="2" borderId="61" xfId="0" applyFont="1" applyFill="1" applyBorder="1" applyAlignment="1">
      <alignment horizontal="center" vertical="top"/>
    </xf>
    <xf numFmtId="0" fontId="45" fillId="12" borderId="94" xfId="0" applyFont="1" applyFill="1" applyBorder="1" applyAlignment="1">
      <alignment horizontal="center" vertical="center" wrapText="1"/>
    </xf>
    <xf numFmtId="0" fontId="47" fillId="2" borderId="34" xfId="0" applyFont="1" applyFill="1" applyBorder="1" applyAlignment="1">
      <alignment horizontal="left" vertical="top" wrapText="1"/>
    </xf>
    <xf numFmtId="9" fontId="47" fillId="0" borderId="34" xfId="0" applyNumberFormat="1" applyFont="1" applyBorder="1" applyAlignment="1">
      <alignment horizontal="center" vertical="top"/>
    </xf>
    <xf numFmtId="9" fontId="47" fillId="2" borderId="34" xfId="0" applyNumberFormat="1" applyFont="1" applyFill="1" applyBorder="1" applyAlignment="1">
      <alignment horizontal="center" vertical="top"/>
    </xf>
    <xf numFmtId="165" fontId="47" fillId="0" borderId="2" xfId="0" applyNumberFormat="1" applyFont="1" applyBorder="1" applyAlignment="1">
      <alignment horizontal="left" vertical="top"/>
    </xf>
    <xf numFmtId="174" fontId="47" fillId="2" borderId="12" xfId="0" applyNumberFormat="1" applyFont="1" applyFill="1" applyBorder="1" applyAlignment="1">
      <alignment horizontal="center" vertical="top"/>
    </xf>
    <xf numFmtId="174" fontId="47" fillId="2" borderId="104" xfId="0" applyNumberFormat="1" applyFont="1" applyFill="1" applyBorder="1" applyAlignment="1">
      <alignment horizontal="right" vertical="top"/>
    </xf>
    <xf numFmtId="174" fontId="47" fillId="2" borderId="103" xfId="0" applyNumberFormat="1" applyFont="1" applyFill="1" applyBorder="1" applyAlignment="1">
      <alignment horizontal="right" vertical="top"/>
    </xf>
    <xf numFmtId="0" fontId="47" fillId="2" borderId="103" xfId="0" applyFont="1" applyFill="1" applyBorder="1" applyAlignment="1">
      <alignment vertical="top" wrapText="1"/>
    </xf>
    <xf numFmtId="0" fontId="47" fillId="15" borderId="12" xfId="0" applyFont="1" applyFill="1" applyBorder="1" applyAlignment="1">
      <alignment horizontal="center" vertical="top" wrapText="1"/>
    </xf>
    <xf numFmtId="0" fontId="47" fillId="2" borderId="12" xfId="0" applyFont="1" applyFill="1" applyBorder="1" applyAlignment="1">
      <alignment horizontal="left" vertical="top" wrapText="1"/>
    </xf>
    <xf numFmtId="174" fontId="47" fillId="2" borderId="105" xfId="0" applyNumberFormat="1" applyFont="1" applyFill="1" applyBorder="1" applyAlignment="1">
      <alignment horizontal="right" vertical="top"/>
    </xf>
    <xf numFmtId="174" fontId="47" fillId="2" borderId="27" xfId="0" applyNumberFormat="1" applyFont="1" applyFill="1" applyBorder="1" applyAlignment="1">
      <alignment horizontal="right" vertical="top"/>
    </xf>
    <xf numFmtId="0" fontId="47" fillId="2" borderId="105" xfId="0" applyFont="1" applyFill="1" applyBorder="1" applyAlignment="1">
      <alignment horizontal="left" vertical="top" wrapText="1"/>
    </xf>
    <xf numFmtId="0" fontId="47" fillId="2" borderId="27" xfId="0" applyFont="1" applyFill="1" applyBorder="1" applyAlignment="1">
      <alignment vertical="top" wrapText="1"/>
    </xf>
    <xf numFmtId="174" fontId="47" fillId="0" borderId="106" xfId="0" applyNumberFormat="1" applyFont="1" applyBorder="1" applyAlignment="1">
      <alignment horizontal="center" vertical="top"/>
    </xf>
    <xf numFmtId="174" fontId="47" fillId="2" borderId="107" xfId="0" applyNumberFormat="1" applyFont="1" applyFill="1" applyBorder="1" applyAlignment="1">
      <alignment horizontal="right" vertical="top"/>
    </xf>
    <xf numFmtId="174" fontId="47" fillId="2" borderId="94" xfId="0" applyNumberFormat="1" applyFont="1" applyFill="1" applyBorder="1" applyAlignment="1">
      <alignment horizontal="right" vertical="top"/>
    </xf>
    <xf numFmtId="0" fontId="47" fillId="2" borderId="13" xfId="0" applyFont="1" applyFill="1" applyBorder="1" applyAlignment="1">
      <alignment horizontal="center" vertical="top" wrapText="1"/>
    </xf>
    <xf numFmtId="174" fontId="47" fillId="2" borderId="53" xfId="0" applyNumberFormat="1" applyFont="1" applyFill="1" applyBorder="1" applyAlignment="1">
      <alignment horizontal="right" vertical="top"/>
    </xf>
    <xf numFmtId="174" fontId="47" fillId="2" borderId="88" xfId="0" applyNumberFormat="1" applyFont="1" applyFill="1" applyBorder="1" applyAlignment="1">
      <alignment horizontal="right" vertical="top"/>
    </xf>
    <xf numFmtId="0" fontId="47" fillId="2" borderId="54" xfId="0" applyFont="1" applyFill="1" applyBorder="1" applyAlignment="1">
      <alignment horizontal="center" vertical="top" wrapText="1"/>
    </xf>
    <xf numFmtId="165" fontId="47" fillId="0" borderId="12" xfId="0" applyNumberFormat="1" applyFont="1" applyBorder="1" applyAlignment="1">
      <alignment horizontal="center" vertical="top"/>
    </xf>
    <xf numFmtId="174" fontId="47" fillId="2" borderId="108" xfId="0" applyNumberFormat="1" applyFont="1" applyFill="1" applyBorder="1" applyAlignment="1">
      <alignment horizontal="right" vertical="top"/>
    </xf>
    <xf numFmtId="0" fontId="47" fillId="0" borderId="8" xfId="0" applyFont="1" applyBorder="1" applyAlignment="1">
      <alignment horizontal="center" vertical="top" wrapText="1"/>
    </xf>
    <xf numFmtId="0" fontId="47" fillId="0" borderId="8" xfId="0" applyFont="1" applyBorder="1" applyAlignment="1">
      <alignment horizontal="left" vertical="top" wrapText="1"/>
    </xf>
    <xf numFmtId="174" fontId="47" fillId="2" borderId="109" xfId="0" applyNumberFormat="1" applyFont="1" applyFill="1" applyBorder="1" applyAlignment="1">
      <alignment horizontal="right" vertical="top"/>
    </xf>
    <xf numFmtId="0" fontId="47" fillId="0" borderId="110" xfId="0" applyFont="1" applyBorder="1" applyAlignment="1">
      <alignment horizontal="center" vertical="top" wrapText="1"/>
    </xf>
    <xf numFmtId="0" fontId="47" fillId="0" borderId="1" xfId="0" applyFont="1" applyBorder="1" applyAlignment="1">
      <alignment horizontal="center" vertical="top" wrapText="1"/>
    </xf>
    <xf numFmtId="0" fontId="47" fillId="2" borderId="111" xfId="0" applyFont="1" applyFill="1" applyBorder="1" applyAlignment="1">
      <alignment horizontal="center" vertical="top" wrapText="1"/>
    </xf>
    <xf numFmtId="0" fontId="47" fillId="0" borderId="12" xfId="0" applyFont="1" applyBorder="1" applyAlignment="1">
      <alignment horizontal="center" vertical="top" wrapText="1"/>
    </xf>
    <xf numFmtId="174" fontId="49" fillId="2" borderId="112" xfId="0" applyNumberFormat="1" applyFont="1" applyFill="1" applyBorder="1" applyAlignment="1">
      <alignment horizontal="right" vertical="top"/>
    </xf>
    <xf numFmtId="174" fontId="49" fillId="2" borderId="84" xfId="0" applyNumberFormat="1" applyFont="1" applyFill="1" applyBorder="1" applyAlignment="1">
      <alignment horizontal="right" vertical="top"/>
    </xf>
    <xf numFmtId="0" fontId="47" fillId="2" borderId="113" xfId="0" applyFont="1" applyFill="1" applyBorder="1" applyAlignment="1">
      <alignment horizontal="center" vertical="top" wrapText="1"/>
    </xf>
    <xf numFmtId="165" fontId="47" fillId="0" borderId="1" xfId="0" applyNumberFormat="1" applyFont="1" applyBorder="1" applyAlignment="1">
      <alignment horizontal="center" vertical="top"/>
    </xf>
    <xf numFmtId="165" fontId="47" fillId="0" borderId="15" xfId="0" applyNumberFormat="1" applyFont="1" applyBorder="1" applyAlignment="1">
      <alignment horizontal="center" vertical="top"/>
    </xf>
    <xf numFmtId="174" fontId="47" fillId="2" borderId="112" xfId="0" applyNumberFormat="1" applyFont="1" applyFill="1" applyBorder="1" applyAlignment="1">
      <alignment horizontal="right" vertical="top"/>
    </xf>
    <xf numFmtId="0" fontId="47" fillId="2" borderId="85" xfId="0" applyFont="1" applyFill="1" applyBorder="1" applyAlignment="1">
      <alignment horizontal="center" vertical="top" wrapText="1"/>
    </xf>
    <xf numFmtId="0" fontId="47" fillId="2" borderId="84" xfId="0" applyFont="1" applyFill="1" applyBorder="1" applyAlignment="1">
      <alignment horizontal="center" vertical="top" wrapText="1"/>
    </xf>
    <xf numFmtId="165" fontId="47" fillId="0" borderId="8" xfId="0" applyNumberFormat="1" applyFont="1" applyBorder="1" applyAlignment="1">
      <alignment horizontal="center" vertical="top"/>
    </xf>
    <xf numFmtId="9" fontId="47" fillId="0" borderId="1" xfId="0" applyNumberFormat="1" applyFont="1" applyBorder="1" applyAlignment="1">
      <alignment horizontal="center" vertical="top" wrapText="1"/>
    </xf>
    <xf numFmtId="9" fontId="47" fillId="2" borderId="13" xfId="0" applyNumberFormat="1" applyFont="1" applyFill="1" applyBorder="1" applyAlignment="1">
      <alignment horizontal="center" vertical="top" wrapText="1"/>
    </xf>
    <xf numFmtId="0" fontId="47" fillId="16" borderId="17" xfId="0" applyFont="1" applyFill="1" applyBorder="1" applyAlignment="1">
      <alignment horizontal="center" vertical="top" wrapText="1"/>
    </xf>
    <xf numFmtId="0" fontId="38" fillId="0" borderId="12" xfId="0" applyFont="1" applyBorder="1" applyAlignment="1">
      <alignment vertical="top" wrapText="1"/>
    </xf>
    <xf numFmtId="172" fontId="47" fillId="0" borderId="12" xfId="0" applyNumberFormat="1" applyFont="1" applyBorder="1" applyAlignment="1">
      <alignment horizontal="center" vertical="top"/>
    </xf>
    <xf numFmtId="174" fontId="47" fillId="0" borderId="12" xfId="0" applyNumberFormat="1" applyFont="1" applyBorder="1" applyAlignment="1">
      <alignment horizontal="center" vertical="top"/>
    </xf>
    <xf numFmtId="0" fontId="47" fillId="0" borderId="79" xfId="0" applyFont="1" applyBorder="1" applyAlignment="1">
      <alignment horizontal="center" vertical="top"/>
    </xf>
    <xf numFmtId="0" fontId="47" fillId="0" borderId="63" xfId="0" applyFont="1" applyBorder="1" applyAlignment="1">
      <alignment horizontal="center" vertical="top"/>
    </xf>
    <xf numFmtId="0" fontId="38" fillId="2" borderId="12" xfId="0" applyFont="1" applyFill="1" applyBorder="1" applyAlignment="1">
      <alignment horizontal="left" vertical="top" wrapText="1"/>
    </xf>
    <xf numFmtId="0" fontId="47" fillId="0" borderId="86" xfId="0" applyFont="1" applyBorder="1" applyAlignment="1">
      <alignment horizontal="center" vertical="top"/>
    </xf>
    <xf numFmtId="0" fontId="47" fillId="0" borderId="81" xfId="0" applyFont="1" applyBorder="1" applyAlignment="1">
      <alignment horizontal="center" vertical="top"/>
    </xf>
    <xf numFmtId="0" fontId="47" fillId="16" borderId="71" xfId="0" applyFont="1" applyFill="1" applyBorder="1" applyAlignment="1">
      <alignment horizontal="center" vertical="top" wrapText="1"/>
    </xf>
    <xf numFmtId="0" fontId="47" fillId="2" borderId="74" xfId="0" applyFont="1" applyFill="1" applyBorder="1" applyAlignment="1">
      <alignment horizontal="center" vertical="top" wrapText="1"/>
    </xf>
    <xf numFmtId="0" fontId="47" fillId="0" borderId="114" xfId="0" applyFont="1" applyBorder="1" applyAlignment="1">
      <alignment horizontal="center" vertical="top"/>
    </xf>
    <xf numFmtId="0" fontId="47" fillId="0" borderId="69" xfId="0" applyFont="1" applyBorder="1" applyAlignment="1">
      <alignment horizontal="center" vertical="top"/>
    </xf>
    <xf numFmtId="0" fontId="45" fillId="12" borderId="68" xfId="0" applyFont="1" applyFill="1" applyBorder="1" applyAlignment="1">
      <alignment horizontal="center" vertical="center" wrapText="1"/>
    </xf>
    <xf numFmtId="0" fontId="45" fillId="12" borderId="85" xfId="0" applyFont="1" applyFill="1" applyBorder="1" applyAlignment="1">
      <alignment horizontal="center" vertical="center" wrapText="1"/>
    </xf>
    <xf numFmtId="0" fontId="45" fillId="12" borderId="84" xfId="0" applyFont="1" applyFill="1" applyBorder="1" applyAlignment="1">
      <alignment horizontal="center" vertical="center" wrapText="1"/>
    </xf>
    <xf numFmtId="0" fontId="45" fillId="13" borderId="68" xfId="0" applyFont="1" applyFill="1" applyBorder="1" applyAlignment="1">
      <alignment horizontal="center" vertical="center" wrapText="1"/>
    </xf>
    <xf numFmtId="0" fontId="45" fillId="13" borderId="85" xfId="0" applyFont="1" applyFill="1" applyBorder="1" applyAlignment="1">
      <alignment horizontal="center" vertical="center" wrapText="1"/>
    </xf>
    <xf numFmtId="0" fontId="45" fillId="13" borderId="84" xfId="0" applyFont="1" applyFill="1" applyBorder="1" applyAlignment="1">
      <alignment horizontal="center" vertical="center" wrapText="1"/>
    </xf>
    <xf numFmtId="174" fontId="47" fillId="2" borderId="118" xfId="0" applyNumberFormat="1" applyFont="1" applyFill="1" applyBorder="1" applyAlignment="1">
      <alignment vertical="top"/>
    </xf>
    <xf numFmtId="174" fontId="47" fillId="2" borderId="45" xfId="0" applyNumberFormat="1" applyFont="1" applyFill="1" applyBorder="1" applyAlignment="1">
      <alignment vertical="top"/>
    </xf>
    <xf numFmtId="174" fontId="47" fillId="2" borderId="102" xfId="0" applyNumberFormat="1" applyFont="1" applyFill="1" applyBorder="1" applyAlignment="1">
      <alignment vertical="top"/>
    </xf>
    <xf numFmtId="174" fontId="47" fillId="2" borderId="103" xfId="0" applyNumberFormat="1" applyFont="1" applyFill="1" applyBorder="1" applyAlignment="1">
      <alignment vertical="top"/>
    </xf>
    <xf numFmtId="174" fontId="47" fillId="2" borderId="68" xfId="0" applyNumberFormat="1" applyFont="1" applyFill="1" applyBorder="1" applyAlignment="1">
      <alignment vertical="top"/>
    </xf>
    <xf numFmtId="174" fontId="47" fillId="2" borderId="26" xfId="0" applyNumberFormat="1" applyFont="1" applyFill="1" applyBorder="1" applyAlignment="1">
      <alignment vertical="top"/>
    </xf>
    <xf numFmtId="174" fontId="47" fillId="2" borderId="27" xfId="0" applyNumberFormat="1" applyFont="1" applyFill="1" applyBorder="1" applyAlignment="1">
      <alignment vertical="top"/>
    </xf>
    <xf numFmtId="0" fontId="47" fillId="2" borderId="27" xfId="0" applyFont="1" applyFill="1" applyBorder="1" applyAlignment="1">
      <alignment horizontal="center" vertical="top" wrapText="1"/>
    </xf>
    <xf numFmtId="174" fontId="47" fillId="2" borderId="119" xfId="0" applyNumberFormat="1" applyFont="1" applyFill="1" applyBorder="1" applyAlignment="1">
      <alignment vertical="top"/>
    </xf>
    <xf numFmtId="0" fontId="47" fillId="0" borderId="4" xfId="0" applyFont="1" applyBorder="1" applyAlignment="1">
      <alignment vertical="top" wrapText="1"/>
    </xf>
    <xf numFmtId="0" fontId="47" fillId="0" borderId="12" xfId="0" applyFont="1" applyBorder="1" applyAlignment="1">
      <alignment vertical="top" wrapText="1"/>
    </xf>
    <xf numFmtId="0" fontId="47" fillId="2" borderId="107" xfId="0" applyFont="1" applyFill="1" applyBorder="1" applyAlignment="1">
      <alignment horizontal="left" vertical="top" wrapText="1"/>
    </xf>
    <xf numFmtId="174" fontId="47" fillId="2" borderId="95" xfId="0" applyNumberFormat="1" applyFont="1" applyFill="1" applyBorder="1" applyAlignment="1">
      <alignment horizontal="center" vertical="top"/>
    </xf>
    <xf numFmtId="0" fontId="47" fillId="2" borderId="64" xfId="0" applyFont="1" applyFill="1" applyBorder="1" applyAlignment="1">
      <alignment horizontal="center" vertical="top" wrapText="1"/>
    </xf>
    <xf numFmtId="0" fontId="47" fillId="2" borderId="66" xfId="0" applyFont="1" applyFill="1" applyBorder="1" applyAlignment="1">
      <alignment vertical="top" wrapText="1"/>
    </xf>
    <xf numFmtId="174" fontId="47" fillId="2" borderId="96" xfId="0" applyNumberFormat="1" applyFont="1" applyFill="1" applyBorder="1" applyAlignment="1">
      <alignment horizontal="center" vertical="top"/>
    </xf>
    <xf numFmtId="0" fontId="47" fillId="15" borderId="38" xfId="0" applyFont="1" applyFill="1" applyBorder="1" applyAlignment="1">
      <alignment horizontal="center" vertical="top" wrapText="1"/>
    </xf>
    <xf numFmtId="174" fontId="47" fillId="2" borderId="61" xfId="0" applyNumberFormat="1" applyFont="1" applyFill="1" applyBorder="1" applyAlignment="1">
      <alignment vertical="top"/>
    </xf>
    <xf numFmtId="174" fontId="47" fillId="2" borderId="58" xfId="0" applyNumberFormat="1" applyFont="1" applyFill="1" applyBorder="1" applyAlignment="1">
      <alignment vertical="top"/>
    </xf>
    <xf numFmtId="174" fontId="47" fillId="2" borderId="39" xfId="0" applyNumberFormat="1" applyFont="1" applyFill="1" applyBorder="1" applyAlignment="1">
      <alignment vertical="top"/>
    </xf>
    <xf numFmtId="0" fontId="45" fillId="17" borderId="40" xfId="0" applyFont="1" applyFill="1" applyBorder="1" applyAlignment="1">
      <alignment horizontal="center" vertical="center" wrapText="1"/>
    </xf>
    <xf numFmtId="0" fontId="47" fillId="17" borderId="40" xfId="0" applyFont="1" applyFill="1" applyBorder="1" applyAlignment="1">
      <alignment horizontal="left" vertical="center" wrapText="1"/>
    </xf>
    <xf numFmtId="0" fontId="47" fillId="17" borderId="40" xfId="0" applyFont="1" applyFill="1" applyBorder="1" applyAlignment="1">
      <alignment horizontal="center" vertical="center" wrapText="1"/>
    </xf>
    <xf numFmtId="0" fontId="47" fillId="17" borderId="40" xfId="0" applyFont="1" applyFill="1" applyBorder="1" applyAlignment="1">
      <alignment horizontal="center" vertical="top" wrapText="1"/>
    </xf>
    <xf numFmtId="0" fontId="47" fillId="17" borderId="40" xfId="0" applyFont="1" applyFill="1" applyBorder="1" applyAlignment="1">
      <alignment vertical="center" wrapText="1"/>
    </xf>
    <xf numFmtId="174" fontId="45" fillId="17" borderId="61" xfId="0" applyNumberFormat="1" applyFont="1" applyFill="1" applyBorder="1" applyAlignment="1">
      <alignment horizontal="right" vertical="center"/>
    </xf>
    <xf numFmtId="0" fontId="47" fillId="17" borderId="120" xfId="0" applyFont="1" applyFill="1" applyBorder="1"/>
    <xf numFmtId="0" fontId="47" fillId="17" borderId="49" xfId="0" applyFont="1" applyFill="1" applyBorder="1"/>
    <xf numFmtId="0" fontId="47" fillId="17" borderId="40" xfId="0" applyFont="1" applyFill="1" applyBorder="1"/>
    <xf numFmtId="0" fontId="45" fillId="12" borderId="96" xfId="0" applyFont="1" applyFill="1" applyBorder="1" applyAlignment="1">
      <alignment horizontal="center" vertical="center"/>
    </xf>
    <xf numFmtId="0" fontId="45" fillId="12" borderId="56" xfId="0" applyFont="1" applyFill="1" applyBorder="1" applyAlignment="1">
      <alignment horizontal="center" vertical="center" wrapText="1"/>
    </xf>
    <xf numFmtId="0" fontId="47" fillId="0" borderId="75" xfId="0" applyFont="1" applyBorder="1" applyAlignment="1">
      <alignment horizontal="left" vertical="top" wrapText="1"/>
    </xf>
    <xf numFmtId="164" fontId="47" fillId="0" borderId="34" xfId="0" applyNumberFormat="1" applyFont="1" applyBorder="1" applyAlignment="1">
      <alignment horizontal="left" vertical="top" wrapText="1" readingOrder="1"/>
    </xf>
    <xf numFmtId="9" fontId="47" fillId="0" borderId="76" xfId="0" applyNumberFormat="1" applyFont="1" applyBorder="1" applyAlignment="1">
      <alignment horizontal="center" vertical="top" wrapText="1"/>
    </xf>
    <xf numFmtId="9" fontId="47" fillId="2" borderId="65" xfId="0" applyNumberFormat="1" applyFont="1" applyFill="1" applyBorder="1" applyAlignment="1">
      <alignment horizontal="center" vertical="top" wrapText="1"/>
    </xf>
    <xf numFmtId="174" fontId="47" fillId="2" borderId="12" xfId="0" applyNumberFormat="1" applyFont="1" applyFill="1" applyBorder="1" applyAlignment="1">
      <alignment horizontal="center" vertical="top" wrapText="1"/>
    </xf>
    <xf numFmtId="172" fontId="47" fillId="2" borderId="65" xfId="0" applyNumberFormat="1" applyFont="1" applyFill="1" applyBorder="1" applyAlignment="1">
      <alignment horizontal="right" vertical="top"/>
    </xf>
    <xf numFmtId="174" fontId="49" fillId="2" borderId="54" xfId="0" applyNumberFormat="1" applyFont="1" applyFill="1" applyBorder="1" applyAlignment="1">
      <alignment vertical="top"/>
    </xf>
    <xf numFmtId="0" fontId="47" fillId="2" borderId="66" xfId="0" applyFont="1" applyFill="1" applyBorder="1" applyAlignment="1">
      <alignment horizontal="center" vertical="top" wrapText="1"/>
    </xf>
    <xf numFmtId="0" fontId="47" fillId="2" borderId="45" xfId="0" applyFont="1" applyFill="1" applyBorder="1" applyAlignment="1">
      <alignment horizontal="center"/>
    </xf>
    <xf numFmtId="0" fontId="47" fillId="0" borderId="82" xfId="0" applyFont="1" applyBorder="1" applyAlignment="1">
      <alignment horizontal="left" vertical="top" wrapText="1"/>
    </xf>
    <xf numFmtId="164" fontId="47" fillId="0" borderId="12" xfId="0" applyNumberFormat="1" applyFont="1" applyBorder="1" applyAlignment="1">
      <alignment horizontal="left" vertical="top" wrapText="1" readingOrder="1"/>
    </xf>
    <xf numFmtId="172" fontId="47" fillId="2" borderId="17" xfId="0" applyNumberFormat="1" applyFont="1" applyFill="1" applyBorder="1" applyAlignment="1">
      <alignment horizontal="right" vertical="top"/>
    </xf>
    <xf numFmtId="174" fontId="49" fillId="2" borderId="12" xfId="0" applyNumberFormat="1" applyFont="1" applyFill="1" applyBorder="1" applyAlignment="1">
      <alignment vertical="top"/>
    </xf>
    <xf numFmtId="0" fontId="47" fillId="2" borderId="96" xfId="0" applyFont="1" applyFill="1" applyBorder="1" applyAlignment="1">
      <alignment horizontal="center"/>
    </xf>
    <xf numFmtId="179" fontId="47" fillId="0" borderId="1" xfId="0" applyNumberFormat="1" applyFont="1" applyBorder="1" applyAlignment="1">
      <alignment horizontal="center" vertical="top" wrapText="1"/>
    </xf>
    <xf numFmtId="0" fontId="47" fillId="2" borderId="95" xfId="0" applyFont="1" applyFill="1" applyBorder="1" applyAlignment="1">
      <alignment horizontal="center"/>
    </xf>
    <xf numFmtId="0" fontId="47" fillId="0" borderId="99" xfId="0" applyFont="1" applyBorder="1" applyAlignment="1">
      <alignment horizontal="left" vertical="top" wrapText="1"/>
    </xf>
    <xf numFmtId="164" fontId="47" fillId="0" borderId="38" xfId="0" applyNumberFormat="1" applyFont="1" applyBorder="1" applyAlignment="1">
      <alignment horizontal="left" vertical="top" wrapText="1" readingOrder="1"/>
    </xf>
    <xf numFmtId="9" fontId="47" fillId="0" borderId="100" xfId="0" applyNumberFormat="1" applyFont="1" applyBorder="1" applyAlignment="1">
      <alignment horizontal="center" vertical="top" wrapText="1"/>
    </xf>
    <xf numFmtId="9" fontId="47" fillId="2" borderId="71" xfId="0" applyNumberFormat="1" applyFont="1" applyFill="1" applyBorder="1" applyAlignment="1">
      <alignment horizontal="center" vertical="top" wrapText="1"/>
    </xf>
    <xf numFmtId="172" fontId="47" fillId="2" borderId="71" xfId="0" applyNumberFormat="1" applyFont="1" applyFill="1" applyBorder="1" applyAlignment="1">
      <alignment horizontal="right" vertical="top"/>
    </xf>
    <xf numFmtId="179" fontId="47" fillId="0" borderId="100" xfId="0" applyNumberFormat="1" applyFont="1" applyBorder="1" applyAlignment="1">
      <alignment horizontal="center" vertical="top" wrapText="1"/>
    </xf>
    <xf numFmtId="0" fontId="47" fillId="2" borderId="61" xfId="0" applyFont="1" applyFill="1" applyBorder="1" applyAlignment="1">
      <alignment horizontal="center"/>
    </xf>
    <xf numFmtId="0" fontId="47" fillId="0" borderId="34" xfId="0" applyFont="1" applyBorder="1" applyAlignment="1">
      <alignment horizontal="left" vertical="top" wrapText="1"/>
    </xf>
    <xf numFmtId="9" fontId="47" fillId="0" borderId="79" xfId="0" applyNumberFormat="1" applyFont="1" applyBorder="1" applyAlignment="1">
      <alignment horizontal="center" vertical="top" wrapText="1"/>
    </xf>
    <xf numFmtId="174" fontId="47" fillId="2" borderId="102" xfId="0" applyNumberFormat="1" applyFont="1" applyFill="1" applyBorder="1" applyAlignment="1">
      <alignment horizontal="right" vertical="top" wrapText="1"/>
    </xf>
    <xf numFmtId="174" fontId="47" fillId="2" borderId="121" xfId="0" applyNumberFormat="1" applyFont="1" applyFill="1" applyBorder="1" applyAlignment="1">
      <alignment horizontal="right" vertical="top"/>
    </xf>
    <xf numFmtId="174" fontId="49" fillId="2" borderId="102" xfId="0" applyNumberFormat="1" applyFont="1" applyFill="1" applyBorder="1" applyAlignment="1">
      <alignment horizontal="right" vertical="top"/>
    </xf>
    <xf numFmtId="174" fontId="49" fillId="2" borderId="103" xfId="0" applyNumberFormat="1" applyFont="1" applyFill="1" applyBorder="1" applyAlignment="1">
      <alignment horizontal="right" vertical="top"/>
    </xf>
    <xf numFmtId="164" fontId="47" fillId="0" borderId="12" xfId="0" applyNumberFormat="1" applyFont="1" applyBorder="1" applyAlignment="1">
      <alignment horizontal="left" vertical="top" wrapText="1"/>
    </xf>
    <xf numFmtId="9" fontId="47" fillId="0" borderId="91" xfId="0" applyNumberFormat="1" applyFont="1" applyBorder="1" applyAlignment="1">
      <alignment horizontal="center" vertical="top" wrapText="1"/>
    </xf>
    <xf numFmtId="174" fontId="47" fillId="2" borderId="26" xfId="0" applyNumberFormat="1" applyFont="1" applyFill="1" applyBorder="1" applyAlignment="1">
      <alignment horizontal="right" vertical="top" wrapText="1"/>
    </xf>
    <xf numFmtId="174" fontId="47" fillId="2" borderId="16" xfId="0" applyNumberFormat="1" applyFont="1" applyFill="1" applyBorder="1" applyAlignment="1">
      <alignment horizontal="right" vertical="top"/>
    </xf>
    <xf numFmtId="174" fontId="49" fillId="2" borderId="26" xfId="0" applyNumberFormat="1" applyFont="1" applyFill="1" applyBorder="1" applyAlignment="1">
      <alignment horizontal="right" vertical="top"/>
    </xf>
    <xf numFmtId="174" fontId="49" fillId="2" borderId="27" xfId="0" applyNumberFormat="1" applyFont="1" applyFill="1" applyBorder="1" applyAlignment="1">
      <alignment horizontal="right" vertical="top"/>
    </xf>
    <xf numFmtId="9" fontId="47" fillId="0" borderId="122" xfId="0" applyNumberFormat="1" applyFont="1" applyBorder="1" applyAlignment="1">
      <alignment horizontal="center" vertical="top" wrapText="1"/>
    </xf>
    <xf numFmtId="174" fontId="47" fillId="2" borderId="26" xfId="0" applyNumberFormat="1" applyFont="1" applyFill="1" applyBorder="1" applyAlignment="1">
      <alignment horizontal="right" vertical="top"/>
    </xf>
    <xf numFmtId="164" fontId="47" fillId="0" borderId="38" xfId="0" applyNumberFormat="1" applyFont="1" applyBorder="1" applyAlignment="1">
      <alignment horizontal="left" vertical="top" wrapText="1"/>
    </xf>
    <xf numFmtId="9" fontId="47" fillId="0" borderId="114" xfId="0" applyNumberFormat="1" applyFont="1" applyBorder="1" applyAlignment="1">
      <alignment horizontal="center" vertical="top" wrapText="1"/>
    </xf>
    <xf numFmtId="174" fontId="47" fillId="2" borderId="58" xfId="0" applyNumberFormat="1" applyFont="1" applyFill="1" applyBorder="1" applyAlignment="1">
      <alignment horizontal="right" vertical="top"/>
    </xf>
    <xf numFmtId="174" fontId="47" fillId="2" borderId="123" xfId="0" applyNumberFormat="1" applyFont="1" applyFill="1" applyBorder="1" applyAlignment="1">
      <alignment horizontal="right" vertical="top"/>
    </xf>
    <xf numFmtId="174" fontId="49" fillId="2" borderId="58" xfId="0" applyNumberFormat="1" applyFont="1" applyFill="1" applyBorder="1" applyAlignment="1">
      <alignment horizontal="right" vertical="top"/>
    </xf>
    <xf numFmtId="174" fontId="49" fillId="2" borderId="39" xfId="0" applyNumberFormat="1" applyFont="1" applyFill="1" applyBorder="1" applyAlignment="1">
      <alignment horizontal="right" vertical="top"/>
    </xf>
    <xf numFmtId="0" fontId="47" fillId="17" borderId="48" xfId="0" applyFont="1" applyFill="1" applyBorder="1" applyAlignment="1">
      <alignment horizontal="center" vertical="center" wrapText="1"/>
    </xf>
    <xf numFmtId="0" fontId="47" fillId="17" borderId="48" xfId="0" applyFont="1" applyFill="1" applyBorder="1" applyAlignment="1">
      <alignment vertical="center" wrapText="1"/>
    </xf>
    <xf numFmtId="0" fontId="47" fillId="17" borderId="44" xfId="0" applyFont="1" applyFill="1" applyBorder="1" applyAlignment="1">
      <alignment horizontal="left" vertical="center" wrapText="1"/>
    </xf>
    <xf numFmtId="0" fontId="47" fillId="17" borderId="61" xfId="0" applyFont="1" applyFill="1" applyBorder="1" applyAlignment="1">
      <alignment vertical="center" wrapText="1"/>
    </xf>
    <xf numFmtId="0" fontId="47" fillId="17" borderId="61" xfId="0" applyFont="1" applyFill="1" applyBorder="1" applyAlignment="1">
      <alignment horizontal="left" vertical="center" wrapText="1"/>
    </xf>
    <xf numFmtId="0" fontId="47" fillId="17" borderId="61" xfId="0" applyFont="1" applyFill="1" applyBorder="1" applyAlignment="1">
      <alignment horizontal="center" vertical="center" wrapText="1"/>
    </xf>
    <xf numFmtId="167" fontId="45" fillId="17" borderId="61" xfId="0" applyNumberFormat="1" applyFont="1" applyFill="1" applyBorder="1" applyAlignment="1">
      <alignment vertical="center"/>
    </xf>
    <xf numFmtId="180" fontId="45" fillId="17" borderId="124" xfId="0" applyNumberFormat="1" applyFont="1" applyFill="1" applyBorder="1" applyAlignment="1">
      <alignment vertical="center"/>
    </xf>
    <xf numFmtId="180" fontId="45" fillId="17" borderId="61" xfId="0" applyNumberFormat="1" applyFont="1" applyFill="1" applyBorder="1" applyAlignment="1">
      <alignment vertical="center"/>
    </xf>
    <xf numFmtId="0" fontId="47" fillId="2" borderId="121" xfId="0" applyFont="1" applyFill="1" applyBorder="1" applyAlignment="1">
      <alignment horizontal="left" vertical="top" wrapText="1"/>
    </xf>
    <xf numFmtId="0" fontId="38" fillId="0" borderId="0" xfId="0" applyFont="1" applyAlignment="1">
      <alignment vertical="top" wrapText="1"/>
    </xf>
    <xf numFmtId="0" fontId="38" fillId="0" borderId="0" xfId="0" applyFont="1" applyAlignment="1">
      <alignment horizontal="left" vertical="top" wrapText="1"/>
    </xf>
    <xf numFmtId="170" fontId="12" fillId="0" borderId="0" xfId="0" applyNumberFormat="1" applyFont="1" applyAlignment="1">
      <alignment horizontal="right" vertical="top" wrapText="1"/>
    </xf>
    <xf numFmtId="170" fontId="38" fillId="0" borderId="0" xfId="0" applyNumberFormat="1" applyFont="1" applyAlignment="1">
      <alignment horizontal="right" vertical="top" wrapText="1"/>
    </xf>
    <xf numFmtId="0" fontId="34" fillId="7" borderId="12" xfId="0" applyFont="1" applyFill="1" applyBorder="1" applyAlignment="1">
      <alignment horizontal="center" vertical="center" wrapText="1"/>
    </xf>
    <xf numFmtId="0" fontId="38" fillId="0" borderId="0" xfId="0" applyFont="1" applyAlignment="1">
      <alignment horizontal="center" vertical="center" wrapText="1"/>
    </xf>
    <xf numFmtId="0" fontId="39" fillId="8" borderId="34" xfId="0" applyFont="1" applyFill="1" applyBorder="1" applyAlignment="1">
      <alignment horizontal="center" vertical="center" wrapText="1"/>
    </xf>
    <xf numFmtId="0" fontId="34" fillId="8" borderId="12" xfId="0" applyFont="1" applyFill="1" applyBorder="1" applyAlignment="1">
      <alignment horizontal="center" vertical="center" wrapText="1"/>
    </xf>
    <xf numFmtId="170" fontId="34" fillId="8" borderId="12" xfId="0" applyNumberFormat="1" applyFont="1" applyFill="1" applyBorder="1" applyAlignment="1">
      <alignment horizontal="center" vertical="center" wrapText="1"/>
    </xf>
    <xf numFmtId="0" fontId="38" fillId="0" borderId="12" xfId="0" applyFont="1" applyBorder="1" applyAlignment="1">
      <alignment horizontal="left" vertical="top" wrapText="1"/>
    </xf>
    <xf numFmtId="170" fontId="16" fillId="0" borderId="1" xfId="0" applyNumberFormat="1" applyFont="1" applyBorder="1" applyAlignment="1">
      <alignment horizontal="center" vertical="top" wrapText="1"/>
    </xf>
    <xf numFmtId="170" fontId="16" fillId="0" borderId="12" xfId="0" applyNumberFormat="1" applyFont="1" applyBorder="1" applyAlignment="1">
      <alignment horizontal="left" vertical="top" wrapText="1"/>
    </xf>
    <xf numFmtId="0" fontId="38" fillId="0" borderId="12" xfId="0" quotePrefix="1" applyFont="1" applyBorder="1" applyAlignment="1">
      <alignment horizontal="left" vertical="top" wrapText="1"/>
    </xf>
    <xf numFmtId="170" fontId="16" fillId="0" borderId="12" xfId="0" applyNumberFormat="1" applyFont="1" applyBorder="1" applyAlignment="1">
      <alignment horizontal="left" vertical="top"/>
    </xf>
    <xf numFmtId="0" fontId="38" fillId="18" borderId="16" xfId="0" applyFont="1" applyFill="1" applyBorder="1" applyAlignment="1">
      <alignment vertical="top" wrapText="1"/>
    </xf>
    <xf numFmtId="0" fontId="47" fillId="18" borderId="12" xfId="0" applyFont="1" applyFill="1" applyBorder="1" applyAlignment="1">
      <alignment horizontal="left" vertical="center" wrapText="1"/>
    </xf>
    <xf numFmtId="0" fontId="47" fillId="18" borderId="12" xfId="0" applyFont="1" applyFill="1" applyBorder="1" applyAlignment="1">
      <alignment vertical="center" wrapText="1"/>
    </xf>
    <xf numFmtId="0" fontId="27" fillId="18" borderId="128" xfId="0" applyFont="1" applyFill="1" applyBorder="1" applyAlignment="1">
      <alignment horizontal="left" vertical="top" wrapText="1"/>
    </xf>
    <xf numFmtId="0" fontId="47" fillId="18" borderId="12" xfId="0" applyFont="1" applyFill="1" applyBorder="1" applyAlignment="1">
      <alignment horizontal="center" vertical="center" wrapText="1"/>
    </xf>
    <xf numFmtId="170" fontId="47" fillId="18" borderId="12" xfId="0" applyNumberFormat="1" applyFont="1" applyFill="1" applyBorder="1" applyAlignment="1">
      <alignment horizontal="right" vertical="center" wrapText="1"/>
    </xf>
    <xf numFmtId="0" fontId="47" fillId="18" borderId="16" xfId="0" applyFont="1" applyFill="1" applyBorder="1" applyAlignment="1">
      <alignment vertical="center" wrapText="1"/>
    </xf>
    <xf numFmtId="0" fontId="47" fillId="0" borderId="12" xfId="0" applyFont="1" applyBorder="1" applyAlignment="1">
      <alignment horizontal="left" vertical="center" wrapText="1"/>
    </xf>
    <xf numFmtId="0" fontId="47" fillId="0" borderId="12" xfId="0" applyFont="1" applyBorder="1" applyAlignment="1">
      <alignment vertical="center" wrapText="1"/>
    </xf>
    <xf numFmtId="0" fontId="27" fillId="0" borderId="128" xfId="0" applyFont="1" applyBorder="1" applyAlignment="1">
      <alignment horizontal="left" vertical="top" wrapText="1"/>
    </xf>
    <xf numFmtId="0" fontId="47" fillId="0" borderId="12" xfId="0" applyFont="1" applyBorder="1" applyAlignment="1">
      <alignment horizontal="center" vertical="center" wrapText="1"/>
    </xf>
    <xf numFmtId="170" fontId="47" fillId="0" borderId="12" xfId="0" applyNumberFormat="1" applyFont="1" applyBorder="1" applyAlignment="1">
      <alignment horizontal="right" vertical="center" wrapText="1"/>
    </xf>
    <xf numFmtId="0" fontId="47" fillId="0" borderId="0" xfId="0" applyFont="1" applyAlignment="1">
      <alignment vertical="center" wrapText="1"/>
    </xf>
    <xf numFmtId="0" fontId="27" fillId="0" borderId="12" xfId="0" applyFont="1" applyBorder="1" applyAlignment="1">
      <alignment horizontal="left" vertical="top" wrapText="1"/>
    </xf>
    <xf numFmtId="3" fontId="47" fillId="0" borderId="12" xfId="0" applyNumberFormat="1" applyFont="1" applyBorder="1" applyAlignment="1">
      <alignment horizontal="center" vertical="center" wrapText="1"/>
    </xf>
    <xf numFmtId="0" fontId="47" fillId="0" borderId="1" xfId="0" applyFont="1" applyBorder="1" applyAlignment="1">
      <alignment horizontal="left" vertical="center" wrapText="1"/>
    </xf>
    <xf numFmtId="0" fontId="47" fillId="0" borderId="1" xfId="0" applyFont="1" applyBorder="1" applyAlignment="1">
      <alignment vertical="center" wrapText="1"/>
    </xf>
    <xf numFmtId="0" fontId="47" fillId="0" borderId="1" xfId="0" applyFont="1" applyBorder="1" applyAlignment="1">
      <alignment horizontal="center" vertical="center" wrapText="1"/>
    </xf>
    <xf numFmtId="170" fontId="47" fillId="0" borderId="1" xfId="0" applyNumberFormat="1" applyFont="1" applyBorder="1" applyAlignment="1">
      <alignment horizontal="right" vertical="center" wrapText="1"/>
    </xf>
    <xf numFmtId="0" fontId="27" fillId="9" borderId="129" xfId="0" applyFont="1" applyFill="1" applyBorder="1" applyAlignment="1">
      <alignment horizontal="left" vertical="top" wrapText="1"/>
    </xf>
    <xf numFmtId="0" fontId="47" fillId="9" borderId="13" xfId="0" applyFont="1" applyFill="1" applyBorder="1" applyAlignment="1">
      <alignment horizontal="left" vertical="center" wrapText="1"/>
    </xf>
    <xf numFmtId="0" fontId="47" fillId="9" borderId="13" xfId="0" applyFont="1" applyFill="1" applyBorder="1" applyAlignment="1">
      <alignment horizontal="center" vertical="center" wrapText="1"/>
    </xf>
    <xf numFmtId="0" fontId="38" fillId="9" borderId="12" xfId="0" applyFont="1" applyFill="1" applyBorder="1" applyAlignment="1">
      <alignment horizontal="left" vertical="top" wrapText="1"/>
    </xf>
    <xf numFmtId="170" fontId="47" fillId="9" borderId="13" xfId="0" applyNumberFormat="1" applyFont="1" applyFill="1" applyBorder="1" applyAlignment="1">
      <alignment horizontal="right" vertical="center" wrapText="1"/>
    </xf>
    <xf numFmtId="170" fontId="16" fillId="9" borderId="12" xfId="0" applyNumberFormat="1" applyFont="1" applyFill="1" applyBorder="1" applyAlignment="1">
      <alignment horizontal="left" vertical="top" wrapText="1"/>
    </xf>
    <xf numFmtId="0" fontId="47" fillId="19" borderId="16" xfId="0" applyFont="1" applyFill="1" applyBorder="1" applyAlignment="1">
      <alignment vertical="center" wrapText="1"/>
    </xf>
    <xf numFmtId="0" fontId="47" fillId="0" borderId="0" xfId="0" applyFont="1" applyAlignment="1">
      <alignment horizontal="left" vertical="center" wrapText="1"/>
    </xf>
    <xf numFmtId="0" fontId="47" fillId="0" borderId="12" xfId="0" applyFont="1" applyBorder="1" applyAlignment="1">
      <alignment horizontal="left" vertical="top" wrapText="1"/>
    </xf>
    <xf numFmtId="0" fontId="35" fillId="0" borderId="12" xfId="0" applyFont="1" applyBorder="1" applyAlignment="1">
      <alignment vertical="top" wrapText="1"/>
    </xf>
    <xf numFmtId="0" fontId="52" fillId="0" borderId="0" xfId="0" applyFont="1" applyAlignment="1">
      <alignment horizontal="left" vertical="top" wrapText="1"/>
    </xf>
    <xf numFmtId="0" fontId="47" fillId="0" borderId="0" xfId="0" applyFont="1" applyAlignment="1">
      <alignment horizontal="center" vertical="center" wrapText="1"/>
    </xf>
    <xf numFmtId="181" fontId="47" fillId="0" borderId="0" xfId="0" applyNumberFormat="1" applyFont="1" applyAlignment="1">
      <alignment horizontal="right" vertical="center" wrapText="1"/>
    </xf>
    <xf numFmtId="0" fontId="3" fillId="2" borderId="1" xfId="0" applyFont="1" applyFill="1" applyBorder="1" applyAlignment="1">
      <alignment horizontal="center" vertical="center" wrapText="1"/>
    </xf>
    <xf numFmtId="0" fontId="5" fillId="0" borderId="8" xfId="0" applyFont="1" applyBorder="1"/>
    <xf numFmtId="0" fontId="4" fillId="3" borderId="2" xfId="0" applyFont="1" applyFill="1" applyBorder="1" applyAlignment="1">
      <alignment horizontal="center" vertical="center" wrapText="1"/>
    </xf>
    <xf numFmtId="0" fontId="5" fillId="0" borderId="3" xfId="0" applyFont="1" applyBorder="1"/>
    <xf numFmtId="0" fontId="5" fillId="0" borderId="4" xfId="0" applyFont="1" applyBorder="1"/>
    <xf numFmtId="0" fontId="6" fillId="2" borderId="5" xfId="0" applyFont="1" applyFill="1" applyBorder="1" applyAlignment="1">
      <alignment horizontal="center" vertical="center"/>
    </xf>
    <xf numFmtId="0" fontId="5" fillId="0" borderId="6" xfId="0" applyFont="1" applyBorder="1"/>
    <xf numFmtId="0" fontId="5" fillId="0" borderId="7" xfId="0" applyFont="1" applyBorder="1"/>
    <xf numFmtId="0" fontId="5" fillId="0" borderId="9" xfId="0" applyFont="1" applyBorder="1"/>
    <xf numFmtId="0" fontId="5" fillId="0" borderId="10" xfId="0" applyFont="1" applyBorder="1"/>
    <xf numFmtId="0" fontId="5" fillId="0" borderId="11" xfId="0" applyFont="1" applyBorder="1"/>
    <xf numFmtId="0" fontId="7" fillId="4"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9" fillId="5"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0" borderId="15" xfId="0" applyFont="1" applyBorder="1"/>
    <xf numFmtId="0" fontId="9" fillId="5" borderId="2" xfId="0" applyFont="1" applyFill="1" applyBorder="1" applyAlignment="1">
      <alignment horizontal="center" vertical="center"/>
    </xf>
    <xf numFmtId="0" fontId="9" fillId="5" borderId="1"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5" fillId="0" borderId="14" xfId="0" applyFont="1" applyBorder="1"/>
    <xf numFmtId="165" fontId="13" fillId="0" borderId="1" xfId="0" applyNumberFormat="1" applyFont="1" applyBorder="1" applyAlignment="1">
      <alignment horizontal="center" vertical="top"/>
    </xf>
    <xf numFmtId="0" fontId="9"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9" fillId="5" borderId="1" xfId="0" applyFont="1" applyFill="1" applyBorder="1" applyAlignment="1">
      <alignment horizontal="center" vertical="top" wrapText="1"/>
    </xf>
    <xf numFmtId="0" fontId="9" fillId="5" borderId="1" xfId="0" applyFont="1" applyFill="1" applyBorder="1" applyAlignment="1">
      <alignment horizontal="center" vertical="top"/>
    </xf>
    <xf numFmtId="0" fontId="8" fillId="5" borderId="1" xfId="0" applyFont="1" applyFill="1" applyBorder="1" applyAlignment="1">
      <alignment horizontal="center" vertical="top" wrapText="1"/>
    </xf>
    <xf numFmtId="165" fontId="16" fillId="0" borderId="1" xfId="0" applyNumberFormat="1" applyFont="1" applyBorder="1" applyAlignment="1">
      <alignment horizontal="center" vertical="top"/>
    </xf>
    <xf numFmtId="0" fontId="9" fillId="2" borderId="1" xfId="0" applyFont="1" applyFill="1" applyBorder="1" applyAlignment="1">
      <alignment horizontal="center" vertical="top" wrapText="1"/>
    </xf>
    <xf numFmtId="0" fontId="9" fillId="5" borderId="2" xfId="0" applyFont="1" applyFill="1" applyBorder="1" applyAlignment="1">
      <alignment horizontal="center" vertical="top"/>
    </xf>
    <xf numFmtId="0" fontId="9" fillId="0" borderId="2" xfId="0" applyFont="1" applyBorder="1" applyAlignment="1">
      <alignment horizontal="center" vertical="top" wrapText="1"/>
    </xf>
    <xf numFmtId="0" fontId="9" fillId="5" borderId="2" xfId="0" applyFont="1" applyFill="1" applyBorder="1" applyAlignment="1">
      <alignment horizontal="center" wrapText="1"/>
    </xf>
    <xf numFmtId="0" fontId="9" fillId="5" borderId="2" xfId="0" applyFont="1" applyFill="1" applyBorder="1" applyAlignment="1">
      <alignment horizontal="center"/>
    </xf>
    <xf numFmtId="0" fontId="8" fillId="2" borderId="1" xfId="0" applyFont="1" applyFill="1" applyBorder="1" applyAlignment="1">
      <alignment horizontal="center" vertical="top" wrapText="1"/>
    </xf>
    <xf numFmtId="0" fontId="9" fillId="5" borderId="2" xfId="0" applyFont="1" applyFill="1" applyBorder="1" applyAlignment="1">
      <alignment horizontal="center" vertical="top" wrapText="1"/>
    </xf>
    <xf numFmtId="0" fontId="3" fillId="0" borderId="0" xfId="0" applyFont="1" applyAlignment="1">
      <alignment horizontal="left" vertical="top" wrapText="1"/>
    </xf>
    <xf numFmtId="0" fontId="0" fillId="0" borderId="0" xfId="0"/>
    <xf numFmtId="0" fontId="11" fillId="2" borderId="1" xfId="0" applyFont="1" applyFill="1" applyBorder="1" applyAlignment="1">
      <alignment horizontal="center" vertical="top" wrapText="1"/>
    </xf>
    <xf numFmtId="165" fontId="20" fillId="0" borderId="1" xfId="0" applyNumberFormat="1" applyFont="1" applyBorder="1" applyAlignment="1">
      <alignment horizontal="center" vertical="top"/>
    </xf>
    <xf numFmtId="0" fontId="19" fillId="0" borderId="1" xfId="0" applyFont="1" applyBorder="1" applyAlignment="1">
      <alignment horizontal="center" vertical="top"/>
    </xf>
    <xf numFmtId="0" fontId="10" fillId="0" borderId="1" xfId="0" applyFont="1" applyBorder="1" applyAlignment="1">
      <alignment horizontal="center" vertical="top"/>
    </xf>
    <xf numFmtId="0" fontId="10" fillId="2" borderId="2" xfId="0" applyFont="1" applyFill="1" applyBorder="1" applyAlignment="1">
      <alignment horizontal="left" vertical="top" wrapText="1"/>
    </xf>
    <xf numFmtId="0" fontId="25" fillId="0" borderId="10" xfId="0" applyFont="1" applyBorder="1" applyAlignment="1">
      <alignment horizontal="center" vertical="center" wrapText="1"/>
    </xf>
    <xf numFmtId="0" fontId="26" fillId="7" borderId="2" xfId="0" applyFont="1" applyFill="1" applyBorder="1" applyAlignment="1">
      <alignment horizontal="center" vertical="center" wrapText="1"/>
    </xf>
    <xf numFmtId="0" fontId="24" fillId="0" borderId="0" xfId="0" applyFont="1" applyAlignment="1">
      <alignment horizontal="left" vertical="top" wrapText="1"/>
    </xf>
    <xf numFmtId="0" fontId="24" fillId="0" borderId="6" xfId="0" applyFont="1" applyBorder="1" applyAlignment="1">
      <alignment horizontal="left" vertical="top" wrapText="1"/>
    </xf>
    <xf numFmtId="0" fontId="29" fillId="0" borderId="0" xfId="0" applyFont="1" applyAlignment="1">
      <alignment horizontal="center" vertical="center" wrapText="1"/>
    </xf>
    <xf numFmtId="0" fontId="30" fillId="7" borderId="2" xfId="0" applyFont="1" applyFill="1" applyBorder="1" applyAlignment="1">
      <alignment horizontal="center" vertical="center" wrapText="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31" fillId="0" borderId="19" xfId="0" applyFont="1" applyBorder="1" applyAlignment="1">
      <alignment horizontal="center" vertical="top"/>
    </xf>
    <xf numFmtId="0" fontId="5" fillId="0" borderId="20" xfId="0" applyFont="1" applyBorder="1"/>
    <xf numFmtId="0" fontId="5" fillId="0" borderId="21" xfId="0" applyFont="1" applyBorder="1"/>
    <xf numFmtId="0" fontId="31" fillId="0" borderId="22" xfId="0" applyFont="1" applyBorder="1" applyAlignment="1">
      <alignment horizontal="center" vertical="top"/>
    </xf>
    <xf numFmtId="0" fontId="5" fillId="0" borderId="23" xfId="0" applyFont="1" applyBorder="1"/>
    <xf numFmtId="0" fontId="32" fillId="0" borderId="24" xfId="0" applyFont="1" applyBorder="1" applyAlignment="1">
      <alignment horizontal="left" vertical="top"/>
    </xf>
    <xf numFmtId="0" fontId="5" fillId="0" borderId="25" xfId="0" applyFont="1" applyBorder="1"/>
    <xf numFmtId="173" fontId="37" fillId="0" borderId="28" xfId="0" applyNumberFormat="1" applyFont="1" applyBorder="1" applyAlignment="1">
      <alignment horizontal="center" vertical="top"/>
    </xf>
    <xf numFmtId="0" fontId="31" fillId="0" borderId="28" xfId="0" applyFont="1" applyBorder="1" applyAlignment="1">
      <alignment horizontal="left"/>
    </xf>
    <xf numFmtId="0" fontId="5" fillId="0" borderId="30" xfId="0" applyFont="1" applyBorder="1"/>
    <xf numFmtId="0" fontId="33" fillId="10" borderId="28" xfId="0" applyFont="1" applyFill="1" applyBorder="1" applyAlignment="1">
      <alignment horizontal="center" vertical="center" wrapText="1"/>
    </xf>
    <xf numFmtId="0" fontId="33" fillId="10" borderId="2" xfId="0" applyFont="1" applyFill="1" applyBorder="1" applyAlignment="1">
      <alignment horizontal="left" vertical="center" wrapText="1"/>
    </xf>
    <xf numFmtId="173" fontId="38" fillId="0" borderId="28" xfId="0" applyNumberFormat="1" applyFont="1" applyBorder="1" applyAlignment="1">
      <alignment horizontal="left" vertical="top" wrapText="1"/>
    </xf>
    <xf numFmtId="173" fontId="38" fillId="0" borderId="2" xfId="0" applyNumberFormat="1" applyFont="1" applyBorder="1" applyAlignment="1">
      <alignment horizontal="left" vertical="center" wrapText="1"/>
    </xf>
    <xf numFmtId="0" fontId="39" fillId="8" borderId="28" xfId="0" applyFont="1" applyFill="1" applyBorder="1" applyAlignment="1">
      <alignment horizontal="center" vertical="center" wrapText="1"/>
    </xf>
    <xf numFmtId="0" fontId="35" fillId="0" borderId="28" xfId="0" applyFont="1" applyBorder="1" applyAlignment="1">
      <alignment horizontal="left" vertical="top"/>
    </xf>
    <xf numFmtId="0" fontId="37" fillId="0" borderId="28" xfId="0" applyFont="1" applyBorder="1" applyAlignment="1">
      <alignment horizontal="center" vertical="top"/>
    </xf>
    <xf numFmtId="0" fontId="41" fillId="0" borderId="22" xfId="0" applyFont="1" applyBorder="1" applyAlignment="1">
      <alignment horizontal="center" wrapText="1"/>
    </xf>
    <xf numFmtId="0" fontId="44" fillId="0" borderId="28" xfId="0" applyFont="1" applyBorder="1" applyAlignment="1">
      <alignment horizontal="center" vertical="center" wrapText="1"/>
    </xf>
    <xf numFmtId="0" fontId="42" fillId="8" borderId="35" xfId="0" applyFont="1" applyFill="1" applyBorder="1" applyAlignment="1">
      <alignment horizontal="center" vertical="center" wrapText="1"/>
    </xf>
    <xf numFmtId="0" fontId="5" fillId="0" borderId="36" xfId="0" applyFont="1" applyBorder="1"/>
    <xf numFmtId="0" fontId="5" fillId="0" borderId="37" xfId="0" applyFont="1" applyBorder="1"/>
    <xf numFmtId="0" fontId="42" fillId="8" borderId="31" xfId="0" applyFont="1" applyFill="1" applyBorder="1" applyAlignment="1">
      <alignment horizontal="center" vertical="center" wrapText="1"/>
    </xf>
    <xf numFmtId="0" fontId="5" fillId="0" borderId="32" xfId="0" applyFont="1" applyBorder="1"/>
    <xf numFmtId="0" fontId="5" fillId="0" borderId="33" xfId="0" applyFont="1" applyBorder="1"/>
    <xf numFmtId="0" fontId="44" fillId="0" borderId="28" xfId="0" applyFont="1" applyBorder="1" applyAlignment="1">
      <alignment horizontal="center" vertical="center"/>
    </xf>
    <xf numFmtId="0" fontId="42" fillId="11" borderId="35" xfId="0" applyFont="1" applyFill="1" applyBorder="1" applyAlignment="1">
      <alignment horizontal="center" vertical="center" wrapText="1"/>
    </xf>
    <xf numFmtId="0" fontId="45" fillId="2" borderId="41" xfId="0" applyFont="1" applyFill="1" applyBorder="1" applyAlignment="1">
      <alignment horizontal="center" vertical="center" wrapText="1"/>
    </xf>
    <xf numFmtId="0" fontId="5" fillId="0" borderId="42" xfId="0" applyFont="1" applyBorder="1"/>
    <xf numFmtId="0" fontId="5" fillId="0" borderId="43" xfId="0" applyFont="1" applyBorder="1"/>
    <xf numFmtId="0" fontId="46" fillId="2" borderId="41" xfId="0" applyFont="1" applyFill="1" applyBorder="1" applyAlignment="1">
      <alignment horizontal="center" vertical="center"/>
    </xf>
    <xf numFmtId="0" fontId="45" fillId="2" borderId="41" xfId="0" applyFont="1" applyFill="1" applyBorder="1" applyAlignment="1">
      <alignment horizontal="center" vertical="center"/>
    </xf>
    <xf numFmtId="0" fontId="45" fillId="2" borderId="41" xfId="0" applyFont="1" applyFill="1" applyBorder="1" applyAlignment="1">
      <alignment horizontal="left" vertical="center" wrapText="1"/>
    </xf>
    <xf numFmtId="0" fontId="47" fillId="2" borderId="31" xfId="0" applyFont="1" applyFill="1" applyBorder="1" applyAlignment="1">
      <alignment horizontal="left" wrapText="1"/>
    </xf>
    <xf numFmtId="0" fontId="5" fillId="0" borderId="51" xfId="0" applyFont="1" applyBorder="1"/>
    <xf numFmtId="0" fontId="47" fillId="2" borderId="35" xfId="0" applyFont="1" applyFill="1" applyBorder="1" applyAlignment="1">
      <alignment horizontal="left" vertical="center" wrapText="1"/>
    </xf>
    <xf numFmtId="0" fontId="5" fillId="0" borderId="57" xfId="0" applyFont="1" applyBorder="1"/>
    <xf numFmtId="0" fontId="45" fillId="12" borderId="41" xfId="0" applyFont="1" applyFill="1" applyBorder="1" applyAlignment="1">
      <alignment horizontal="center" vertical="center" wrapText="1"/>
    </xf>
    <xf numFmtId="0" fontId="45" fillId="13" borderId="62" xfId="0" applyFont="1" applyFill="1" applyBorder="1" applyAlignment="1">
      <alignment horizontal="center" vertical="center" wrapText="1"/>
    </xf>
    <xf numFmtId="0" fontId="45" fillId="13" borderId="41" xfId="0" applyFont="1" applyFill="1" applyBorder="1" applyAlignment="1">
      <alignment horizontal="center" vertical="center" wrapText="1"/>
    </xf>
    <xf numFmtId="0" fontId="45" fillId="12" borderId="63" xfId="0" applyFont="1" applyFill="1" applyBorder="1" applyAlignment="1">
      <alignment horizontal="center" vertical="center"/>
    </xf>
    <xf numFmtId="0" fontId="5" fillId="0" borderId="69" xfId="0" applyFont="1" applyBorder="1"/>
    <xf numFmtId="0" fontId="45" fillId="12" borderId="31" xfId="0" applyFont="1" applyFill="1" applyBorder="1" applyAlignment="1">
      <alignment horizontal="center" vertical="center"/>
    </xf>
    <xf numFmtId="0" fontId="45" fillId="13" borderId="67" xfId="0" applyFont="1" applyFill="1" applyBorder="1" applyAlignment="1">
      <alignment horizontal="center" vertical="center"/>
    </xf>
    <xf numFmtId="0" fontId="47" fillId="2" borderId="63" xfId="0" applyFont="1" applyFill="1" applyBorder="1" applyAlignment="1">
      <alignment horizontal="center" vertical="top" wrapText="1"/>
    </xf>
    <xf numFmtId="0" fontId="5" fillId="0" borderId="81" xfId="0" applyFont="1" applyBorder="1"/>
    <xf numFmtId="178" fontId="47" fillId="2" borderId="80" xfId="0" applyNumberFormat="1" applyFont="1" applyFill="1" applyBorder="1" applyAlignment="1">
      <alignment horizontal="center" vertical="top"/>
    </xf>
    <xf numFmtId="0" fontId="5" fillId="0" borderId="87" xfId="0" applyFont="1" applyBorder="1"/>
    <xf numFmtId="0" fontId="5" fillId="0" borderId="92" xfId="0" applyFont="1" applyBorder="1"/>
    <xf numFmtId="172" fontId="47" fillId="2" borderId="80" xfId="0" applyNumberFormat="1" applyFont="1" applyFill="1" applyBorder="1" applyAlignment="1">
      <alignment horizontal="center" vertical="top"/>
    </xf>
    <xf numFmtId="0" fontId="45" fillId="12" borderId="115" xfId="0" applyFont="1" applyFill="1" applyBorder="1" applyAlignment="1">
      <alignment horizontal="center" vertical="center"/>
    </xf>
    <xf numFmtId="0" fontId="5" fillId="0" borderId="116" xfId="0" applyFont="1" applyBorder="1"/>
    <xf numFmtId="0" fontId="45" fillId="13" borderId="117" xfId="0" applyFont="1" applyFill="1" applyBorder="1" applyAlignment="1">
      <alignment horizontal="center" vertical="center"/>
    </xf>
    <xf numFmtId="0" fontId="45" fillId="2" borderId="31" xfId="0" applyFont="1" applyFill="1" applyBorder="1" applyAlignment="1">
      <alignment horizontal="left" vertical="center" wrapText="1"/>
    </xf>
    <xf numFmtId="0" fontId="51" fillId="0" borderId="0" xfId="0" applyFont="1" applyAlignment="1">
      <alignment horizontal="center" vertical="center" wrapText="1"/>
    </xf>
    <xf numFmtId="0" fontId="39" fillId="7" borderId="125" xfId="0" applyFont="1" applyFill="1" applyBorder="1" applyAlignment="1">
      <alignment horizontal="center" vertical="center" wrapText="1"/>
    </xf>
    <xf numFmtId="0" fontId="5" fillId="0" borderId="126" xfId="0" applyFont="1" applyBorder="1"/>
    <xf numFmtId="0" fontId="5" fillId="0" borderId="127" xfId="0" applyFont="1" applyBorder="1"/>
    <xf numFmtId="0" fontId="34" fillId="7" borderId="2" xfId="0" applyFont="1" applyFill="1" applyBorder="1" applyAlignment="1">
      <alignment horizontal="center" vertical="center" wrapText="1"/>
    </xf>
    <xf numFmtId="0" fontId="58" fillId="0" borderId="92" xfId="1"/>
    <xf numFmtId="0" fontId="59" fillId="0" borderId="78" xfId="1" applyFont="1" applyBorder="1" applyAlignment="1">
      <alignment horizontal="center" vertical="top"/>
    </xf>
    <xf numFmtId="0" fontId="60" fillId="0" borderId="126" xfId="1" applyFont="1" applyBorder="1"/>
    <xf numFmtId="0" fontId="60" fillId="0" borderId="127" xfId="1" applyFont="1" applyBorder="1"/>
    <xf numFmtId="0" fontId="59" fillId="0" borderId="29" xfId="1" applyFont="1" applyBorder="1" applyAlignment="1">
      <alignment horizontal="center" vertical="top"/>
    </xf>
    <xf numFmtId="0" fontId="58" fillId="0" borderId="92" xfId="1"/>
    <xf numFmtId="0" fontId="60" fillId="0" borderId="55" xfId="1" applyFont="1" applyBorder="1"/>
    <xf numFmtId="0" fontId="61" fillId="0" borderId="115" xfId="1" applyFont="1" applyBorder="1" applyAlignment="1">
      <alignment horizontal="left" vertical="top"/>
    </xf>
    <xf numFmtId="0" fontId="60" fillId="0" borderId="117" xfId="1" applyFont="1" applyBorder="1"/>
    <xf numFmtId="0" fontId="60" fillId="0" borderId="116" xfId="1" applyFont="1" applyBorder="1"/>
    <xf numFmtId="0" fontId="62" fillId="10" borderId="26" xfId="1" applyFont="1" applyFill="1" applyBorder="1" applyAlignment="1">
      <alignment horizontal="center" vertical="center" wrapText="1"/>
    </xf>
    <xf numFmtId="0" fontId="62" fillId="10" borderId="12" xfId="1" applyFont="1" applyFill="1" applyBorder="1" applyAlignment="1">
      <alignment horizontal="center" vertical="center" wrapText="1"/>
    </xf>
    <xf numFmtId="171" fontId="62" fillId="10" borderId="12" xfId="1" applyNumberFormat="1" applyFont="1" applyFill="1" applyBorder="1" applyAlignment="1">
      <alignment horizontal="center" vertical="center" wrapText="1"/>
    </xf>
    <xf numFmtId="171" fontId="63" fillId="7" borderId="27" xfId="1" applyNumberFormat="1" applyFont="1" applyFill="1" applyBorder="1" applyAlignment="1">
      <alignment horizontal="center" vertical="center" wrapText="1"/>
    </xf>
    <xf numFmtId="0" fontId="58" fillId="0" borderId="92" xfId="1" applyAlignment="1">
      <alignment wrapText="1"/>
    </xf>
    <xf numFmtId="49" fontId="64" fillId="0" borderId="26" xfId="1" applyNumberFormat="1" applyFont="1" applyBorder="1" applyAlignment="1">
      <alignment vertical="top" wrapText="1"/>
    </xf>
    <xf numFmtId="49" fontId="64" fillId="0" borderId="12" xfId="1" applyNumberFormat="1" applyFont="1" applyBorder="1" applyAlignment="1">
      <alignment vertical="top" wrapText="1"/>
    </xf>
    <xf numFmtId="168" fontId="64" fillId="0" borderId="12" xfId="1" applyNumberFormat="1" applyFont="1" applyBorder="1" applyAlignment="1">
      <alignment horizontal="center" vertical="top" wrapText="1"/>
    </xf>
    <xf numFmtId="172" fontId="65" fillId="0" borderId="12" xfId="1" applyNumberFormat="1" applyFont="1" applyBorder="1" applyAlignment="1">
      <alignment horizontal="right" vertical="top" wrapText="1"/>
    </xf>
    <xf numFmtId="172" fontId="64" fillId="0" borderId="27" xfId="1" applyNumberFormat="1" applyFont="1" applyBorder="1" applyAlignment="1">
      <alignment horizontal="right" vertical="top" wrapText="1"/>
    </xf>
    <xf numFmtId="49" fontId="64" fillId="20" borderId="26" xfId="1" applyNumberFormat="1" applyFont="1" applyFill="1" applyBorder="1" applyAlignment="1">
      <alignment vertical="top" wrapText="1"/>
    </xf>
    <xf numFmtId="49" fontId="64" fillId="0" borderId="119" xfId="1" applyNumberFormat="1" applyFont="1" applyBorder="1" applyAlignment="1">
      <alignment vertical="top" wrapText="1"/>
    </xf>
    <xf numFmtId="49" fontId="64" fillId="0" borderId="14" xfId="1" applyNumberFormat="1" applyFont="1" applyBorder="1" applyAlignment="1">
      <alignment vertical="top" wrapText="1"/>
    </xf>
    <xf numFmtId="168" fontId="64" fillId="0" borderId="14" xfId="1" applyNumberFormat="1" applyFont="1" applyBorder="1" applyAlignment="1">
      <alignment horizontal="center" vertical="top" wrapText="1"/>
    </xf>
    <xf numFmtId="172" fontId="65" fillId="0" borderId="14" xfId="1" applyNumberFormat="1" applyFont="1" applyBorder="1" applyAlignment="1">
      <alignment horizontal="right" vertical="top" wrapText="1"/>
    </xf>
    <xf numFmtId="172" fontId="65" fillId="0" borderId="105" xfId="1" applyNumberFormat="1" applyFont="1" applyBorder="1" applyAlignment="1">
      <alignment horizontal="right" vertical="top" wrapText="1"/>
    </xf>
    <xf numFmtId="172" fontId="64" fillId="0" borderId="83" xfId="1" applyNumberFormat="1" applyFont="1" applyBorder="1" applyAlignment="1">
      <alignment horizontal="right" vertical="top" wrapText="1"/>
    </xf>
    <xf numFmtId="173" fontId="66" fillId="0" borderId="119" xfId="1" applyNumberFormat="1" applyFont="1" applyBorder="1" applyAlignment="1">
      <alignment horizontal="center" vertical="top"/>
    </xf>
    <xf numFmtId="0" fontId="60" fillId="0" borderId="14" xfId="1" applyFont="1" applyBorder="1"/>
    <xf numFmtId="0" fontId="60" fillId="0" borderId="105" xfId="1" applyFont="1" applyBorder="1"/>
    <xf numFmtId="174" fontId="66" fillId="0" borderId="12" xfId="1" applyNumberFormat="1" applyFont="1" applyBorder="1" applyAlignment="1">
      <alignment vertical="top"/>
    </xf>
    <xf numFmtId="173" fontId="64" fillId="2" borderId="29" xfId="1" applyNumberFormat="1" applyFont="1" applyFill="1" applyBorder="1" applyAlignment="1">
      <alignment vertical="top"/>
    </xf>
    <xf numFmtId="0" fontId="64" fillId="2" borderId="92" xfId="1" applyFont="1" applyFill="1" applyAlignment="1">
      <alignment vertical="top"/>
    </xf>
    <xf numFmtId="174" fontId="64" fillId="0" borderId="92" xfId="1" applyNumberFormat="1" applyFont="1" applyAlignment="1">
      <alignment vertical="top"/>
    </xf>
    <xf numFmtId="171" fontId="67" fillId="0" borderId="92" xfId="1" applyNumberFormat="1" applyFont="1" applyAlignment="1">
      <alignment vertical="top"/>
    </xf>
    <xf numFmtId="182" fontId="64" fillId="0" borderId="92" xfId="2" applyFont="1" applyAlignment="1">
      <alignment vertical="top"/>
    </xf>
    <xf numFmtId="0" fontId="59" fillId="0" borderId="119" xfId="1" applyFont="1" applyBorder="1" applyAlignment="1">
      <alignment horizontal="left"/>
    </xf>
    <xf numFmtId="0" fontId="60" fillId="0" borderId="30" xfId="1" applyFont="1" applyBorder="1"/>
    <xf numFmtId="0" fontId="62" fillId="10" borderId="119" xfId="1" applyFont="1" applyFill="1" applyBorder="1" applyAlignment="1">
      <alignment horizontal="center" vertical="center" wrapText="1"/>
    </xf>
    <xf numFmtId="0" fontId="62" fillId="10" borderId="83" xfId="1" applyFont="1" applyFill="1" applyBorder="1" applyAlignment="1">
      <alignment horizontal="left" vertical="center" wrapText="1"/>
    </xf>
    <xf numFmtId="173" fontId="68" fillId="0" borderId="119" xfId="1" applyNumberFormat="1" applyFont="1" applyBorder="1" applyAlignment="1">
      <alignment horizontal="left" vertical="top" wrapText="1"/>
    </xf>
    <xf numFmtId="173" fontId="68" fillId="0" borderId="83" xfId="1" applyNumberFormat="1" applyFont="1" applyBorder="1" applyAlignment="1">
      <alignment horizontal="left" vertical="center" wrapText="1"/>
    </xf>
    <xf numFmtId="0" fontId="64" fillId="0" borderId="12" xfId="1" applyFont="1" applyBorder="1" applyAlignment="1">
      <alignment horizontal="center" vertical="center"/>
    </xf>
    <xf numFmtId="171" fontId="68" fillId="0" borderId="12" xfId="1" applyNumberFormat="1" applyFont="1" applyBorder="1" applyAlignment="1">
      <alignment horizontal="right" vertical="center"/>
    </xf>
    <xf numFmtId="171" fontId="68" fillId="0" borderId="27" xfId="1" applyNumberFormat="1" applyFont="1" applyBorder="1" applyAlignment="1">
      <alignment horizontal="right" vertical="center"/>
    </xf>
    <xf numFmtId="171" fontId="66" fillId="0" borderId="12" xfId="1" applyNumberFormat="1" applyFont="1" applyBorder="1" applyAlignment="1">
      <alignment horizontal="right" vertical="center"/>
    </xf>
    <xf numFmtId="171" fontId="66" fillId="0" borderId="27" xfId="1" applyNumberFormat="1" applyFont="1" applyBorder="1" applyAlignment="1">
      <alignment horizontal="right" vertical="center"/>
    </xf>
    <xf numFmtId="0" fontId="69" fillId="8" borderId="119" xfId="1" applyFont="1" applyFill="1" applyBorder="1" applyAlignment="1">
      <alignment horizontal="center" vertical="center" wrapText="1"/>
    </xf>
    <xf numFmtId="0" fontId="69" fillId="8" borderId="12" xfId="1" applyFont="1" applyFill="1" applyBorder="1" applyAlignment="1">
      <alignment horizontal="center" vertical="center" wrapText="1"/>
    </xf>
    <xf numFmtId="0" fontId="70" fillId="8" borderId="12" xfId="1" applyFont="1" applyFill="1" applyBorder="1" applyAlignment="1">
      <alignment horizontal="center" vertical="center" wrapText="1"/>
    </xf>
    <xf numFmtId="0" fontId="64" fillId="0" borderId="119" xfId="1" applyFont="1" applyBorder="1" applyAlignment="1">
      <alignment horizontal="left" vertical="top"/>
    </xf>
    <xf numFmtId="171" fontId="68" fillId="0" borderId="12" xfId="1" applyNumberFormat="1" applyFont="1" applyBorder="1" applyAlignment="1">
      <alignment horizontal="center" vertical="top"/>
    </xf>
    <xf numFmtId="171" fontId="68" fillId="0" borderId="12" xfId="1" applyNumberFormat="1" applyFont="1" applyBorder="1" applyAlignment="1">
      <alignment vertical="top"/>
    </xf>
    <xf numFmtId="171" fontId="68" fillId="0" borderId="27" xfId="1" applyNumberFormat="1" applyFont="1" applyBorder="1" applyAlignment="1">
      <alignment vertical="top"/>
    </xf>
    <xf numFmtId="0" fontId="66" fillId="0" borderId="119" xfId="1" applyFont="1" applyBorder="1" applyAlignment="1">
      <alignment horizontal="center" vertical="top"/>
    </xf>
    <xf numFmtId="171" fontId="66" fillId="0" borderId="12" xfId="1" applyNumberFormat="1" applyFont="1" applyBorder="1" applyAlignment="1">
      <alignment vertical="top"/>
    </xf>
    <xf numFmtId="0" fontId="71" fillId="0" borderId="29" xfId="1" applyFont="1" applyBorder="1" applyAlignment="1">
      <alignment horizontal="center" vertical="center" wrapText="1"/>
    </xf>
    <xf numFmtId="0" fontId="72" fillId="8" borderId="118" xfId="1" applyFont="1" applyFill="1" applyBorder="1" applyAlignment="1">
      <alignment horizontal="center" vertical="center" wrapText="1"/>
    </xf>
    <xf numFmtId="0" fontId="60" fillId="0" borderId="67" xfId="1" applyFont="1" applyBorder="1"/>
    <xf numFmtId="0" fontId="60" fillId="0" borderId="104" xfId="1" applyFont="1" applyBorder="1"/>
    <xf numFmtId="171" fontId="73" fillId="8" borderId="34" xfId="1" applyNumberFormat="1" applyFont="1" applyFill="1" applyBorder="1" applyAlignment="1">
      <alignment horizontal="center" vertical="center" wrapText="1"/>
    </xf>
    <xf numFmtId="171" fontId="72" fillId="7" borderId="27" xfId="1" applyNumberFormat="1" applyFont="1" applyFill="1" applyBorder="1" applyAlignment="1">
      <alignment horizontal="center" vertical="center" wrapText="1"/>
    </xf>
    <xf numFmtId="0" fontId="74" fillId="0" borderId="119" xfId="1" applyFont="1" applyBorder="1" applyAlignment="1">
      <alignment horizontal="center" vertical="center" wrapText="1"/>
    </xf>
    <xf numFmtId="171" fontId="74" fillId="0" borderId="12" xfId="1" applyNumberFormat="1" applyFont="1" applyBorder="1" applyAlignment="1">
      <alignment vertical="top"/>
    </xf>
    <xf numFmtId="171" fontId="74" fillId="0" borderId="27" xfId="1" applyNumberFormat="1" applyFont="1" applyBorder="1" applyAlignment="1">
      <alignment vertical="top"/>
    </xf>
    <xf numFmtId="0" fontId="74" fillId="0" borderId="119" xfId="1" applyFont="1" applyBorder="1" applyAlignment="1">
      <alignment horizontal="center" vertical="center"/>
    </xf>
    <xf numFmtId="0" fontId="72" fillId="11" borderId="35" xfId="1" applyFont="1" applyFill="1" applyBorder="1" applyAlignment="1">
      <alignment horizontal="center" vertical="center" wrapText="1"/>
    </xf>
    <xf numFmtId="0" fontId="60" fillId="0" borderId="36" xfId="1" applyFont="1" applyBorder="1"/>
    <xf numFmtId="0" fontId="60" fillId="0" borderId="59" xfId="1" applyFont="1" applyBorder="1"/>
    <xf numFmtId="171" fontId="72" fillId="11" borderId="38" xfId="1" applyNumberFormat="1" applyFont="1" applyFill="1" applyBorder="1" applyAlignment="1">
      <alignment vertical="top"/>
    </xf>
    <xf numFmtId="171" fontId="72" fillId="11" borderId="39" xfId="1" applyNumberFormat="1" applyFont="1" applyFill="1" applyBorder="1" applyAlignment="1">
      <alignment vertical="top"/>
    </xf>
    <xf numFmtId="0" fontId="72" fillId="8" borderId="35" xfId="1" applyFont="1" applyFill="1" applyBorder="1" applyAlignment="1">
      <alignment horizontal="center" vertical="center" wrapText="1"/>
    </xf>
    <xf numFmtId="171" fontId="72" fillId="8" borderId="38" xfId="1" applyNumberFormat="1" applyFont="1" applyFill="1" applyBorder="1" applyAlignment="1">
      <alignment vertical="top"/>
    </xf>
    <xf numFmtId="0" fontId="58" fillId="0" borderId="126" xfId="1" applyBorder="1" applyAlignment="1">
      <alignment vertical="top"/>
    </xf>
    <xf numFmtId="0" fontId="65" fillId="0" borderId="126" xfId="1" applyFont="1" applyBorder="1" applyAlignment="1">
      <alignment vertical="top"/>
    </xf>
    <xf numFmtId="0" fontId="75" fillId="0" borderId="130" xfId="1" applyFont="1" applyBorder="1" applyAlignment="1">
      <alignment horizontal="center" vertical="center" wrapText="1"/>
    </xf>
    <xf numFmtId="0" fontId="75" fillId="0" borderId="131" xfId="1" applyFont="1" applyBorder="1" applyAlignment="1">
      <alignment horizontal="center" vertical="center" wrapText="1"/>
    </xf>
    <xf numFmtId="0" fontId="76" fillId="0" borderId="132" xfId="1" applyFont="1" applyBorder="1" applyAlignment="1">
      <alignment vertical="center"/>
    </xf>
    <xf numFmtId="3" fontId="76" fillId="0" borderId="133" xfId="1" applyNumberFormat="1" applyFont="1" applyBorder="1" applyAlignment="1">
      <alignment vertical="center"/>
    </xf>
    <xf numFmtId="0" fontId="75" fillId="0" borderId="132" xfId="1" applyFont="1" applyBorder="1" applyAlignment="1">
      <alignment vertical="center"/>
    </xf>
    <xf numFmtId="3" fontId="75" fillId="0" borderId="133" xfId="1" applyNumberFormat="1" applyFont="1" applyBorder="1" applyAlignment="1">
      <alignment vertical="center"/>
    </xf>
  </cellXfs>
  <cellStyles count="3">
    <cellStyle name="Millares 2" xfId="2" xr:uid="{FA5B9A45-3118-4020-9F7B-FEA52D7D0C8E}"/>
    <cellStyle name="Normal" xfId="0" builtinId="0"/>
    <cellStyle name="Normal 2" xfId="1" xr:uid="{8F8B1AB4-EB51-4338-AC52-6BFE3FB669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g"/><Relationship Id="rId1" Type="http://schemas.openxmlformats.org/officeDocument/2006/relationships/image" Target="../media/image4.jpg"/><Relationship Id="rId4" Type="http://schemas.openxmlformats.org/officeDocument/2006/relationships/image" Target="../media/image3.jp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2</xdr:col>
      <xdr:colOff>9525</xdr:colOff>
      <xdr:row>1</xdr:row>
      <xdr:rowOff>0</xdr:rowOff>
    </xdr:from>
    <xdr:ext cx="22345650" cy="1175385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27</xdr:col>
      <xdr:colOff>4038600</xdr:colOff>
      <xdr:row>3</xdr:row>
      <xdr:rowOff>123825</xdr:rowOff>
    </xdr:from>
    <xdr:ext cx="3619500" cy="7620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27</xdr:col>
      <xdr:colOff>2257425</xdr:colOff>
      <xdr:row>3</xdr:row>
      <xdr:rowOff>123825</xdr:rowOff>
    </xdr:from>
    <xdr:ext cx="4562475" cy="7620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76200</xdr:colOff>
      <xdr:row>1</xdr:row>
      <xdr:rowOff>19050</xdr:rowOff>
    </xdr:from>
    <xdr:ext cx="762000" cy="1104900"/>
    <xdr:pic>
      <xdr:nvPicPr>
        <xdr:cNvPr id="2" name="image3.jpg" descr="logomembrete.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76200</xdr:colOff>
      <xdr:row>1</xdr:row>
      <xdr:rowOff>19050</xdr:rowOff>
    </xdr:from>
    <xdr:ext cx="762000" cy="1104900"/>
    <xdr:pic>
      <xdr:nvPicPr>
        <xdr:cNvPr id="2" name="image3.jpg" descr="logomembrete.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695325" cy="904875"/>
    <xdr:pic>
      <xdr:nvPicPr>
        <xdr:cNvPr id="2" name="image3.jpg" descr="logomembrete.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27</xdr:col>
      <xdr:colOff>600075</xdr:colOff>
      <xdr:row>8</xdr:row>
      <xdr:rowOff>0</xdr:rowOff>
    </xdr:from>
    <xdr:ext cx="104775" cy="0"/>
    <xdr:pic>
      <xdr:nvPicPr>
        <xdr:cNvPr id="2" name="image6.jp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28</xdr:col>
      <xdr:colOff>57150</xdr:colOff>
      <xdr:row>3</xdr:row>
      <xdr:rowOff>371475</xdr:rowOff>
    </xdr:from>
    <xdr:ext cx="2790825" cy="838200"/>
    <xdr:pic>
      <xdr:nvPicPr>
        <xdr:cNvPr id="3" name="image5.jpg" descr="logo calidad MADS 2">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295275</xdr:colOff>
      <xdr:row>3</xdr:row>
      <xdr:rowOff>314325</xdr:rowOff>
    </xdr:from>
    <xdr:ext cx="3219450" cy="1028700"/>
    <xdr:pic>
      <xdr:nvPicPr>
        <xdr:cNvPr id="4" name="image4.png" descr="cid:image001.png@01D5965C.18A5E2E0">
          <a:extLst>
            <a:ext uri="{FF2B5EF4-FFF2-40B4-BE49-F238E27FC236}">
              <a16:creationId xmlns:a16="http://schemas.microsoft.com/office/drawing/2014/main" id="{00000000-0008-0000-07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24</xdr:col>
      <xdr:colOff>1781175</xdr:colOff>
      <xdr:row>3</xdr:row>
      <xdr:rowOff>123825</xdr:rowOff>
    </xdr:from>
    <xdr:ext cx="962025" cy="1343025"/>
    <xdr:pic>
      <xdr:nvPicPr>
        <xdr:cNvPr id="5" name="image3.jpg" descr="logomembrete.jpg">
          <a:extLst>
            <a:ext uri="{FF2B5EF4-FFF2-40B4-BE49-F238E27FC236}">
              <a16:creationId xmlns:a16="http://schemas.microsoft.com/office/drawing/2014/main" id="{00000000-0008-0000-07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27</xdr:col>
      <xdr:colOff>600075</xdr:colOff>
      <xdr:row>65</xdr:row>
      <xdr:rowOff>0</xdr:rowOff>
    </xdr:from>
    <xdr:ext cx="104775" cy="0"/>
    <xdr:pic>
      <xdr:nvPicPr>
        <xdr:cNvPr id="6" name="image6.jpg">
          <a:extLst>
            <a:ext uri="{FF2B5EF4-FFF2-40B4-BE49-F238E27FC236}">
              <a16:creationId xmlns:a16="http://schemas.microsoft.com/office/drawing/2014/main" id="{00000000-0008-0000-07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381000</xdr:colOff>
      <xdr:row>0</xdr:row>
      <xdr:rowOff>19050</xdr:rowOff>
    </xdr:from>
    <xdr:ext cx="27174825" cy="1066800"/>
    <xdr:pic>
      <xdr:nvPicPr>
        <xdr:cNvPr id="2" name="image3.jpg" descr="logomembrete.jp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66675</xdr:colOff>
      <xdr:row>0</xdr:row>
      <xdr:rowOff>266700</xdr:rowOff>
    </xdr:from>
    <xdr:ext cx="3724275" cy="647700"/>
    <xdr:pic>
      <xdr:nvPicPr>
        <xdr:cNvPr id="3" name="image7.png" descr="http://www.minambiente.gov.co/images/recursos-rediseno/escudo-ministerio.png">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254DE-C7AE-4EEC-AA1F-B01619DD5A32}">
  <sheetPr>
    <tabColor rgb="FFFFFF00"/>
  </sheetPr>
  <dimension ref="A1:I67"/>
  <sheetViews>
    <sheetView tabSelected="1" topLeftCell="B67" workbookViewId="0">
      <selection activeCell="E23" sqref="E23"/>
    </sheetView>
  </sheetViews>
  <sheetFormatPr baseColWidth="10" defaultRowHeight="12.75" x14ac:dyDescent="0.2"/>
  <cols>
    <col min="1" max="1" width="11" style="631" customWidth="1"/>
    <col min="2" max="2" width="39.125" style="631" customWidth="1"/>
    <col min="3" max="3" width="31" style="631" customWidth="1"/>
    <col min="4" max="4" width="20.375" style="631" customWidth="1"/>
    <col min="5" max="6" width="16.75" style="631" customWidth="1"/>
    <col min="7" max="7" width="19.125" style="631" customWidth="1"/>
    <col min="8" max="8" width="18.75" style="631" customWidth="1"/>
    <col min="9" max="9" width="17.75" style="631" customWidth="1"/>
    <col min="10" max="237" width="11" style="631"/>
    <col min="238" max="238" width="11" style="631" customWidth="1"/>
    <col min="239" max="239" width="39.125" style="631" customWidth="1"/>
    <col min="240" max="240" width="31" style="631" customWidth="1"/>
    <col min="241" max="241" width="20.375" style="631" customWidth="1"/>
    <col min="242" max="243" width="16.75" style="631" customWidth="1"/>
    <col min="244" max="244" width="19.125" style="631" customWidth="1"/>
    <col min="245" max="245" width="18.75" style="631" customWidth="1"/>
    <col min="246" max="246" width="16.125" style="631" customWidth="1"/>
    <col min="247" max="248" width="16.75" style="631" customWidth="1"/>
    <col min="249" max="249" width="13.5" style="631" bestFit="1" customWidth="1"/>
    <col min="250" max="250" width="12.625" style="631" bestFit="1" customWidth="1"/>
    <col min="251" max="251" width="12.125" style="631" bestFit="1" customWidth="1"/>
    <col min="252" max="493" width="11" style="631"/>
    <col min="494" max="494" width="11" style="631" customWidth="1"/>
    <col min="495" max="495" width="39.125" style="631" customWidth="1"/>
    <col min="496" max="496" width="31" style="631" customWidth="1"/>
    <col min="497" max="497" width="20.375" style="631" customWidth="1"/>
    <col min="498" max="499" width="16.75" style="631" customWidth="1"/>
    <col min="500" max="500" width="19.125" style="631" customWidth="1"/>
    <col min="501" max="501" width="18.75" style="631" customWidth="1"/>
    <col min="502" max="502" width="16.125" style="631" customWidth="1"/>
    <col min="503" max="504" width="16.75" style="631" customWidth="1"/>
    <col min="505" max="505" width="13.5" style="631" bestFit="1" customWidth="1"/>
    <col min="506" max="506" width="12.625" style="631" bestFit="1" customWidth="1"/>
    <col min="507" max="507" width="12.125" style="631" bestFit="1" customWidth="1"/>
    <col min="508" max="749" width="11" style="631"/>
    <col min="750" max="750" width="11" style="631" customWidth="1"/>
    <col min="751" max="751" width="39.125" style="631" customWidth="1"/>
    <col min="752" max="752" width="31" style="631" customWidth="1"/>
    <col min="753" max="753" width="20.375" style="631" customWidth="1"/>
    <col min="754" max="755" width="16.75" style="631" customWidth="1"/>
    <col min="756" max="756" width="19.125" style="631" customWidth="1"/>
    <col min="757" max="757" width="18.75" style="631" customWidth="1"/>
    <col min="758" max="758" width="16.125" style="631" customWidth="1"/>
    <col min="759" max="760" width="16.75" style="631" customWidth="1"/>
    <col min="761" max="761" width="13.5" style="631" bestFit="1" customWidth="1"/>
    <col min="762" max="762" width="12.625" style="631" bestFit="1" customWidth="1"/>
    <col min="763" max="763" width="12.125" style="631" bestFit="1" customWidth="1"/>
    <col min="764" max="1005" width="11" style="631"/>
    <col min="1006" max="1006" width="11" style="631" customWidth="1"/>
    <col min="1007" max="1007" width="39.125" style="631" customWidth="1"/>
    <col min="1008" max="1008" width="31" style="631" customWidth="1"/>
    <col min="1009" max="1009" width="20.375" style="631" customWidth="1"/>
    <col min="1010" max="1011" width="16.75" style="631" customWidth="1"/>
    <col min="1012" max="1012" width="19.125" style="631" customWidth="1"/>
    <col min="1013" max="1013" width="18.75" style="631" customWidth="1"/>
    <col min="1014" max="1014" width="16.125" style="631" customWidth="1"/>
    <col min="1015" max="1016" width="16.75" style="631" customWidth="1"/>
    <col min="1017" max="1017" width="13.5" style="631" bestFit="1" customWidth="1"/>
    <col min="1018" max="1018" width="12.625" style="631" bestFit="1" customWidth="1"/>
    <col min="1019" max="1019" width="12.125" style="631" bestFit="1" customWidth="1"/>
    <col min="1020" max="1261" width="11" style="631"/>
    <col min="1262" max="1262" width="11" style="631" customWidth="1"/>
    <col min="1263" max="1263" width="39.125" style="631" customWidth="1"/>
    <col min="1264" max="1264" width="31" style="631" customWidth="1"/>
    <col min="1265" max="1265" width="20.375" style="631" customWidth="1"/>
    <col min="1266" max="1267" width="16.75" style="631" customWidth="1"/>
    <col min="1268" max="1268" width="19.125" style="631" customWidth="1"/>
    <col min="1269" max="1269" width="18.75" style="631" customWidth="1"/>
    <col min="1270" max="1270" width="16.125" style="631" customWidth="1"/>
    <col min="1271" max="1272" width="16.75" style="631" customWidth="1"/>
    <col min="1273" max="1273" width="13.5" style="631" bestFit="1" customWidth="1"/>
    <col min="1274" max="1274" width="12.625" style="631" bestFit="1" customWidth="1"/>
    <col min="1275" max="1275" width="12.125" style="631" bestFit="1" customWidth="1"/>
    <col min="1276" max="1517" width="11" style="631"/>
    <col min="1518" max="1518" width="11" style="631" customWidth="1"/>
    <col min="1519" max="1519" width="39.125" style="631" customWidth="1"/>
    <col min="1520" max="1520" width="31" style="631" customWidth="1"/>
    <col min="1521" max="1521" width="20.375" style="631" customWidth="1"/>
    <col min="1522" max="1523" width="16.75" style="631" customWidth="1"/>
    <col min="1524" max="1524" width="19.125" style="631" customWidth="1"/>
    <col min="1525" max="1525" width="18.75" style="631" customWidth="1"/>
    <col min="1526" max="1526" width="16.125" style="631" customWidth="1"/>
    <col min="1527" max="1528" width="16.75" style="631" customWidth="1"/>
    <col min="1529" max="1529" width="13.5" style="631" bestFit="1" customWidth="1"/>
    <col min="1530" max="1530" width="12.625" style="631" bestFit="1" customWidth="1"/>
    <col min="1531" max="1531" width="12.125" style="631" bestFit="1" customWidth="1"/>
    <col min="1532" max="1773" width="11" style="631"/>
    <col min="1774" max="1774" width="11" style="631" customWidth="1"/>
    <col min="1775" max="1775" width="39.125" style="631" customWidth="1"/>
    <col min="1776" max="1776" width="31" style="631" customWidth="1"/>
    <col min="1777" max="1777" width="20.375" style="631" customWidth="1"/>
    <col min="1778" max="1779" width="16.75" style="631" customWidth="1"/>
    <col min="1780" max="1780" width="19.125" style="631" customWidth="1"/>
    <col min="1781" max="1781" width="18.75" style="631" customWidth="1"/>
    <col min="1782" max="1782" width="16.125" style="631" customWidth="1"/>
    <col min="1783" max="1784" width="16.75" style="631" customWidth="1"/>
    <col min="1785" max="1785" width="13.5" style="631" bestFit="1" customWidth="1"/>
    <col min="1786" max="1786" width="12.625" style="631" bestFit="1" customWidth="1"/>
    <col min="1787" max="1787" width="12.125" style="631" bestFit="1" customWidth="1"/>
    <col min="1788" max="2029" width="11" style="631"/>
    <col min="2030" max="2030" width="11" style="631" customWidth="1"/>
    <col min="2031" max="2031" width="39.125" style="631" customWidth="1"/>
    <col min="2032" max="2032" width="31" style="631" customWidth="1"/>
    <col min="2033" max="2033" width="20.375" style="631" customWidth="1"/>
    <col min="2034" max="2035" width="16.75" style="631" customWidth="1"/>
    <col min="2036" max="2036" width="19.125" style="631" customWidth="1"/>
    <col min="2037" max="2037" width="18.75" style="631" customWidth="1"/>
    <col min="2038" max="2038" width="16.125" style="631" customWidth="1"/>
    <col min="2039" max="2040" width="16.75" style="631" customWidth="1"/>
    <col min="2041" max="2041" width="13.5" style="631" bestFit="1" customWidth="1"/>
    <col min="2042" max="2042" width="12.625" style="631" bestFit="1" customWidth="1"/>
    <col min="2043" max="2043" width="12.125" style="631" bestFit="1" customWidth="1"/>
    <col min="2044" max="2285" width="11" style="631"/>
    <col min="2286" max="2286" width="11" style="631" customWidth="1"/>
    <col min="2287" max="2287" width="39.125" style="631" customWidth="1"/>
    <col min="2288" max="2288" width="31" style="631" customWidth="1"/>
    <col min="2289" max="2289" width="20.375" style="631" customWidth="1"/>
    <col min="2290" max="2291" width="16.75" style="631" customWidth="1"/>
    <col min="2292" max="2292" width="19.125" style="631" customWidth="1"/>
    <col min="2293" max="2293" width="18.75" style="631" customWidth="1"/>
    <col min="2294" max="2294" width="16.125" style="631" customWidth="1"/>
    <col min="2295" max="2296" width="16.75" style="631" customWidth="1"/>
    <col min="2297" max="2297" width="13.5" style="631" bestFit="1" customWidth="1"/>
    <col min="2298" max="2298" width="12.625" style="631" bestFit="1" customWidth="1"/>
    <col min="2299" max="2299" width="12.125" style="631" bestFit="1" customWidth="1"/>
    <col min="2300" max="2541" width="11" style="631"/>
    <col min="2542" max="2542" width="11" style="631" customWidth="1"/>
    <col min="2543" max="2543" width="39.125" style="631" customWidth="1"/>
    <col min="2544" max="2544" width="31" style="631" customWidth="1"/>
    <col min="2545" max="2545" width="20.375" style="631" customWidth="1"/>
    <col min="2546" max="2547" width="16.75" style="631" customWidth="1"/>
    <col min="2548" max="2548" width="19.125" style="631" customWidth="1"/>
    <col min="2549" max="2549" width="18.75" style="631" customWidth="1"/>
    <col min="2550" max="2550" width="16.125" style="631" customWidth="1"/>
    <col min="2551" max="2552" width="16.75" style="631" customWidth="1"/>
    <col min="2553" max="2553" width="13.5" style="631" bestFit="1" customWidth="1"/>
    <col min="2554" max="2554" width="12.625" style="631" bestFit="1" customWidth="1"/>
    <col min="2555" max="2555" width="12.125" style="631" bestFit="1" customWidth="1"/>
    <col min="2556" max="2797" width="11" style="631"/>
    <col min="2798" max="2798" width="11" style="631" customWidth="1"/>
    <col min="2799" max="2799" width="39.125" style="631" customWidth="1"/>
    <col min="2800" max="2800" width="31" style="631" customWidth="1"/>
    <col min="2801" max="2801" width="20.375" style="631" customWidth="1"/>
    <col min="2802" max="2803" width="16.75" style="631" customWidth="1"/>
    <col min="2804" max="2804" width="19.125" style="631" customWidth="1"/>
    <col min="2805" max="2805" width="18.75" style="631" customWidth="1"/>
    <col min="2806" max="2806" width="16.125" style="631" customWidth="1"/>
    <col min="2807" max="2808" width="16.75" style="631" customWidth="1"/>
    <col min="2809" max="2809" width="13.5" style="631" bestFit="1" customWidth="1"/>
    <col min="2810" max="2810" width="12.625" style="631" bestFit="1" customWidth="1"/>
    <col min="2811" max="2811" width="12.125" style="631" bestFit="1" customWidth="1"/>
    <col min="2812" max="3053" width="11" style="631"/>
    <col min="3054" max="3054" width="11" style="631" customWidth="1"/>
    <col min="3055" max="3055" width="39.125" style="631" customWidth="1"/>
    <col min="3056" max="3056" width="31" style="631" customWidth="1"/>
    <col min="3057" max="3057" width="20.375" style="631" customWidth="1"/>
    <col min="3058" max="3059" width="16.75" style="631" customWidth="1"/>
    <col min="3060" max="3060" width="19.125" style="631" customWidth="1"/>
    <col min="3061" max="3061" width="18.75" style="631" customWidth="1"/>
    <col min="3062" max="3062" width="16.125" style="631" customWidth="1"/>
    <col min="3063" max="3064" width="16.75" style="631" customWidth="1"/>
    <col min="3065" max="3065" width="13.5" style="631" bestFit="1" customWidth="1"/>
    <col min="3066" max="3066" width="12.625" style="631" bestFit="1" customWidth="1"/>
    <col min="3067" max="3067" width="12.125" style="631" bestFit="1" customWidth="1"/>
    <col min="3068" max="3309" width="11" style="631"/>
    <col min="3310" max="3310" width="11" style="631" customWidth="1"/>
    <col min="3311" max="3311" width="39.125" style="631" customWidth="1"/>
    <col min="3312" max="3312" width="31" style="631" customWidth="1"/>
    <col min="3313" max="3313" width="20.375" style="631" customWidth="1"/>
    <col min="3314" max="3315" width="16.75" style="631" customWidth="1"/>
    <col min="3316" max="3316" width="19.125" style="631" customWidth="1"/>
    <col min="3317" max="3317" width="18.75" style="631" customWidth="1"/>
    <col min="3318" max="3318" width="16.125" style="631" customWidth="1"/>
    <col min="3319" max="3320" width="16.75" style="631" customWidth="1"/>
    <col min="3321" max="3321" width="13.5" style="631" bestFit="1" customWidth="1"/>
    <col min="3322" max="3322" width="12.625" style="631" bestFit="1" customWidth="1"/>
    <col min="3323" max="3323" width="12.125" style="631" bestFit="1" customWidth="1"/>
    <col min="3324" max="3565" width="11" style="631"/>
    <col min="3566" max="3566" width="11" style="631" customWidth="1"/>
    <col min="3567" max="3567" width="39.125" style="631" customWidth="1"/>
    <col min="3568" max="3568" width="31" style="631" customWidth="1"/>
    <col min="3569" max="3569" width="20.375" style="631" customWidth="1"/>
    <col min="3570" max="3571" width="16.75" style="631" customWidth="1"/>
    <col min="3572" max="3572" width="19.125" style="631" customWidth="1"/>
    <col min="3573" max="3573" width="18.75" style="631" customWidth="1"/>
    <col min="3574" max="3574" width="16.125" style="631" customWidth="1"/>
    <col min="3575" max="3576" width="16.75" style="631" customWidth="1"/>
    <col min="3577" max="3577" width="13.5" style="631" bestFit="1" customWidth="1"/>
    <col min="3578" max="3578" width="12.625" style="631" bestFit="1" customWidth="1"/>
    <col min="3579" max="3579" width="12.125" style="631" bestFit="1" customWidth="1"/>
    <col min="3580" max="3821" width="11" style="631"/>
    <col min="3822" max="3822" width="11" style="631" customWidth="1"/>
    <col min="3823" max="3823" width="39.125" style="631" customWidth="1"/>
    <col min="3824" max="3824" width="31" style="631" customWidth="1"/>
    <col min="3825" max="3825" width="20.375" style="631" customWidth="1"/>
    <col min="3826" max="3827" width="16.75" style="631" customWidth="1"/>
    <col min="3828" max="3828" width="19.125" style="631" customWidth="1"/>
    <col min="3829" max="3829" width="18.75" style="631" customWidth="1"/>
    <col min="3830" max="3830" width="16.125" style="631" customWidth="1"/>
    <col min="3831" max="3832" width="16.75" style="631" customWidth="1"/>
    <col min="3833" max="3833" width="13.5" style="631" bestFit="1" customWidth="1"/>
    <col min="3834" max="3834" width="12.625" style="631" bestFit="1" customWidth="1"/>
    <col min="3835" max="3835" width="12.125" style="631" bestFit="1" customWidth="1"/>
    <col min="3836" max="4077" width="11" style="631"/>
    <col min="4078" max="4078" width="11" style="631" customWidth="1"/>
    <col min="4079" max="4079" width="39.125" style="631" customWidth="1"/>
    <col min="4080" max="4080" width="31" style="631" customWidth="1"/>
    <col min="4081" max="4081" width="20.375" style="631" customWidth="1"/>
    <col min="4082" max="4083" width="16.75" style="631" customWidth="1"/>
    <col min="4084" max="4084" width="19.125" style="631" customWidth="1"/>
    <col min="4085" max="4085" width="18.75" style="631" customWidth="1"/>
    <col min="4086" max="4086" width="16.125" style="631" customWidth="1"/>
    <col min="4087" max="4088" width="16.75" style="631" customWidth="1"/>
    <col min="4089" max="4089" width="13.5" style="631" bestFit="1" customWidth="1"/>
    <col min="4090" max="4090" width="12.625" style="631" bestFit="1" customWidth="1"/>
    <col min="4091" max="4091" width="12.125" style="631" bestFit="1" customWidth="1"/>
    <col min="4092" max="4333" width="11" style="631"/>
    <col min="4334" max="4334" width="11" style="631" customWidth="1"/>
    <col min="4335" max="4335" width="39.125" style="631" customWidth="1"/>
    <col min="4336" max="4336" width="31" style="631" customWidth="1"/>
    <col min="4337" max="4337" width="20.375" style="631" customWidth="1"/>
    <col min="4338" max="4339" width="16.75" style="631" customWidth="1"/>
    <col min="4340" max="4340" width="19.125" style="631" customWidth="1"/>
    <col min="4341" max="4341" width="18.75" style="631" customWidth="1"/>
    <col min="4342" max="4342" width="16.125" style="631" customWidth="1"/>
    <col min="4343" max="4344" width="16.75" style="631" customWidth="1"/>
    <col min="4345" max="4345" width="13.5" style="631" bestFit="1" customWidth="1"/>
    <col min="4346" max="4346" width="12.625" style="631" bestFit="1" customWidth="1"/>
    <col min="4347" max="4347" width="12.125" style="631" bestFit="1" customWidth="1"/>
    <col min="4348" max="4589" width="11" style="631"/>
    <col min="4590" max="4590" width="11" style="631" customWidth="1"/>
    <col min="4591" max="4591" width="39.125" style="631" customWidth="1"/>
    <col min="4592" max="4592" width="31" style="631" customWidth="1"/>
    <col min="4593" max="4593" width="20.375" style="631" customWidth="1"/>
    <col min="4594" max="4595" width="16.75" style="631" customWidth="1"/>
    <col min="4596" max="4596" width="19.125" style="631" customWidth="1"/>
    <col min="4597" max="4597" width="18.75" style="631" customWidth="1"/>
    <col min="4598" max="4598" width="16.125" style="631" customWidth="1"/>
    <col min="4599" max="4600" width="16.75" style="631" customWidth="1"/>
    <col min="4601" max="4601" width="13.5" style="631" bestFit="1" customWidth="1"/>
    <col min="4602" max="4602" width="12.625" style="631" bestFit="1" customWidth="1"/>
    <col min="4603" max="4603" width="12.125" style="631" bestFit="1" customWidth="1"/>
    <col min="4604" max="4845" width="11" style="631"/>
    <col min="4846" max="4846" width="11" style="631" customWidth="1"/>
    <col min="4847" max="4847" width="39.125" style="631" customWidth="1"/>
    <col min="4848" max="4848" width="31" style="631" customWidth="1"/>
    <col min="4849" max="4849" width="20.375" style="631" customWidth="1"/>
    <col min="4850" max="4851" width="16.75" style="631" customWidth="1"/>
    <col min="4852" max="4852" width="19.125" style="631" customWidth="1"/>
    <col min="4853" max="4853" width="18.75" style="631" customWidth="1"/>
    <col min="4854" max="4854" width="16.125" style="631" customWidth="1"/>
    <col min="4855" max="4856" width="16.75" style="631" customWidth="1"/>
    <col min="4857" max="4857" width="13.5" style="631" bestFit="1" customWidth="1"/>
    <col min="4858" max="4858" width="12.625" style="631" bestFit="1" customWidth="1"/>
    <col min="4859" max="4859" width="12.125" style="631" bestFit="1" customWidth="1"/>
    <col min="4860" max="5101" width="11" style="631"/>
    <col min="5102" max="5102" width="11" style="631" customWidth="1"/>
    <col min="5103" max="5103" width="39.125" style="631" customWidth="1"/>
    <col min="5104" max="5104" width="31" style="631" customWidth="1"/>
    <col min="5105" max="5105" width="20.375" style="631" customWidth="1"/>
    <col min="5106" max="5107" width="16.75" style="631" customWidth="1"/>
    <col min="5108" max="5108" width="19.125" style="631" customWidth="1"/>
    <col min="5109" max="5109" width="18.75" style="631" customWidth="1"/>
    <col min="5110" max="5110" width="16.125" style="631" customWidth="1"/>
    <col min="5111" max="5112" width="16.75" style="631" customWidth="1"/>
    <col min="5113" max="5113" width="13.5" style="631" bestFit="1" customWidth="1"/>
    <col min="5114" max="5114" width="12.625" style="631" bestFit="1" customWidth="1"/>
    <col min="5115" max="5115" width="12.125" style="631" bestFit="1" customWidth="1"/>
    <col min="5116" max="5357" width="11" style="631"/>
    <col min="5358" max="5358" width="11" style="631" customWidth="1"/>
    <col min="5359" max="5359" width="39.125" style="631" customWidth="1"/>
    <col min="5360" max="5360" width="31" style="631" customWidth="1"/>
    <col min="5361" max="5361" width="20.375" style="631" customWidth="1"/>
    <col min="5362" max="5363" width="16.75" style="631" customWidth="1"/>
    <col min="5364" max="5364" width="19.125" style="631" customWidth="1"/>
    <col min="5365" max="5365" width="18.75" style="631" customWidth="1"/>
    <col min="5366" max="5366" width="16.125" style="631" customWidth="1"/>
    <col min="5367" max="5368" width="16.75" style="631" customWidth="1"/>
    <col min="5369" max="5369" width="13.5" style="631" bestFit="1" customWidth="1"/>
    <col min="5370" max="5370" width="12.625" style="631" bestFit="1" customWidth="1"/>
    <col min="5371" max="5371" width="12.125" style="631" bestFit="1" customWidth="1"/>
    <col min="5372" max="5613" width="11" style="631"/>
    <col min="5614" max="5614" width="11" style="631" customWidth="1"/>
    <col min="5615" max="5615" width="39.125" style="631" customWidth="1"/>
    <col min="5616" max="5616" width="31" style="631" customWidth="1"/>
    <col min="5617" max="5617" width="20.375" style="631" customWidth="1"/>
    <col min="5618" max="5619" width="16.75" style="631" customWidth="1"/>
    <col min="5620" max="5620" width="19.125" style="631" customWidth="1"/>
    <col min="5621" max="5621" width="18.75" style="631" customWidth="1"/>
    <col min="5622" max="5622" width="16.125" style="631" customWidth="1"/>
    <col min="5623" max="5624" width="16.75" style="631" customWidth="1"/>
    <col min="5625" max="5625" width="13.5" style="631" bestFit="1" customWidth="1"/>
    <col min="5626" max="5626" width="12.625" style="631" bestFit="1" customWidth="1"/>
    <col min="5627" max="5627" width="12.125" style="631" bestFit="1" customWidth="1"/>
    <col min="5628" max="5869" width="11" style="631"/>
    <col min="5870" max="5870" width="11" style="631" customWidth="1"/>
    <col min="5871" max="5871" width="39.125" style="631" customWidth="1"/>
    <col min="5872" max="5872" width="31" style="631" customWidth="1"/>
    <col min="5873" max="5873" width="20.375" style="631" customWidth="1"/>
    <col min="5874" max="5875" width="16.75" style="631" customWidth="1"/>
    <col min="5876" max="5876" width="19.125" style="631" customWidth="1"/>
    <col min="5877" max="5877" width="18.75" style="631" customWidth="1"/>
    <col min="5878" max="5878" width="16.125" style="631" customWidth="1"/>
    <col min="5879" max="5880" width="16.75" style="631" customWidth="1"/>
    <col min="5881" max="5881" width="13.5" style="631" bestFit="1" customWidth="1"/>
    <col min="5882" max="5882" width="12.625" style="631" bestFit="1" customWidth="1"/>
    <col min="5883" max="5883" width="12.125" style="631" bestFit="1" customWidth="1"/>
    <col min="5884" max="6125" width="11" style="631"/>
    <col min="6126" max="6126" width="11" style="631" customWidth="1"/>
    <col min="6127" max="6127" width="39.125" style="631" customWidth="1"/>
    <col min="6128" max="6128" width="31" style="631" customWidth="1"/>
    <col min="6129" max="6129" width="20.375" style="631" customWidth="1"/>
    <col min="6130" max="6131" width="16.75" style="631" customWidth="1"/>
    <col min="6132" max="6132" width="19.125" style="631" customWidth="1"/>
    <col min="6133" max="6133" width="18.75" style="631" customWidth="1"/>
    <col min="6134" max="6134" width="16.125" style="631" customWidth="1"/>
    <col min="6135" max="6136" width="16.75" style="631" customWidth="1"/>
    <col min="6137" max="6137" width="13.5" style="631" bestFit="1" customWidth="1"/>
    <col min="6138" max="6138" width="12.625" style="631" bestFit="1" customWidth="1"/>
    <col min="6139" max="6139" width="12.125" style="631" bestFit="1" customWidth="1"/>
    <col min="6140" max="6381" width="11" style="631"/>
    <col min="6382" max="6382" width="11" style="631" customWidth="1"/>
    <col min="6383" max="6383" width="39.125" style="631" customWidth="1"/>
    <col min="6384" max="6384" width="31" style="631" customWidth="1"/>
    <col min="6385" max="6385" width="20.375" style="631" customWidth="1"/>
    <col min="6386" max="6387" width="16.75" style="631" customWidth="1"/>
    <col min="6388" max="6388" width="19.125" style="631" customWidth="1"/>
    <col min="6389" max="6389" width="18.75" style="631" customWidth="1"/>
    <col min="6390" max="6390" width="16.125" style="631" customWidth="1"/>
    <col min="6391" max="6392" width="16.75" style="631" customWidth="1"/>
    <col min="6393" max="6393" width="13.5" style="631" bestFit="1" customWidth="1"/>
    <col min="6394" max="6394" width="12.625" style="631" bestFit="1" customWidth="1"/>
    <col min="6395" max="6395" width="12.125" style="631" bestFit="1" customWidth="1"/>
    <col min="6396" max="6637" width="11" style="631"/>
    <col min="6638" max="6638" width="11" style="631" customWidth="1"/>
    <col min="6639" max="6639" width="39.125" style="631" customWidth="1"/>
    <col min="6640" max="6640" width="31" style="631" customWidth="1"/>
    <col min="6641" max="6641" width="20.375" style="631" customWidth="1"/>
    <col min="6642" max="6643" width="16.75" style="631" customWidth="1"/>
    <col min="6644" max="6644" width="19.125" style="631" customWidth="1"/>
    <col min="6645" max="6645" width="18.75" style="631" customWidth="1"/>
    <col min="6646" max="6646" width="16.125" style="631" customWidth="1"/>
    <col min="6647" max="6648" width="16.75" style="631" customWidth="1"/>
    <col min="6649" max="6649" width="13.5" style="631" bestFit="1" customWidth="1"/>
    <col min="6650" max="6650" width="12.625" style="631" bestFit="1" customWidth="1"/>
    <col min="6651" max="6651" width="12.125" style="631" bestFit="1" customWidth="1"/>
    <col min="6652" max="6893" width="11" style="631"/>
    <col min="6894" max="6894" width="11" style="631" customWidth="1"/>
    <col min="6895" max="6895" width="39.125" style="631" customWidth="1"/>
    <col min="6896" max="6896" width="31" style="631" customWidth="1"/>
    <col min="6897" max="6897" width="20.375" style="631" customWidth="1"/>
    <col min="6898" max="6899" width="16.75" style="631" customWidth="1"/>
    <col min="6900" max="6900" width="19.125" style="631" customWidth="1"/>
    <col min="6901" max="6901" width="18.75" style="631" customWidth="1"/>
    <col min="6902" max="6902" width="16.125" style="631" customWidth="1"/>
    <col min="6903" max="6904" width="16.75" style="631" customWidth="1"/>
    <col min="6905" max="6905" width="13.5" style="631" bestFit="1" customWidth="1"/>
    <col min="6906" max="6906" width="12.625" style="631" bestFit="1" customWidth="1"/>
    <col min="6907" max="6907" width="12.125" style="631" bestFit="1" customWidth="1"/>
    <col min="6908" max="7149" width="11" style="631"/>
    <col min="7150" max="7150" width="11" style="631" customWidth="1"/>
    <col min="7151" max="7151" width="39.125" style="631" customWidth="1"/>
    <col min="7152" max="7152" width="31" style="631" customWidth="1"/>
    <col min="7153" max="7153" width="20.375" style="631" customWidth="1"/>
    <col min="7154" max="7155" width="16.75" style="631" customWidth="1"/>
    <col min="7156" max="7156" width="19.125" style="631" customWidth="1"/>
    <col min="7157" max="7157" width="18.75" style="631" customWidth="1"/>
    <col min="7158" max="7158" width="16.125" style="631" customWidth="1"/>
    <col min="7159" max="7160" width="16.75" style="631" customWidth="1"/>
    <col min="7161" max="7161" width="13.5" style="631" bestFit="1" customWidth="1"/>
    <col min="7162" max="7162" width="12.625" style="631" bestFit="1" customWidth="1"/>
    <col min="7163" max="7163" width="12.125" style="631" bestFit="1" customWidth="1"/>
    <col min="7164" max="7405" width="11" style="631"/>
    <col min="7406" max="7406" width="11" style="631" customWidth="1"/>
    <col min="7407" max="7407" width="39.125" style="631" customWidth="1"/>
    <col min="7408" max="7408" width="31" style="631" customWidth="1"/>
    <col min="7409" max="7409" width="20.375" style="631" customWidth="1"/>
    <col min="7410" max="7411" width="16.75" style="631" customWidth="1"/>
    <col min="7412" max="7412" width="19.125" style="631" customWidth="1"/>
    <col min="7413" max="7413" width="18.75" style="631" customWidth="1"/>
    <col min="7414" max="7414" width="16.125" style="631" customWidth="1"/>
    <col min="7415" max="7416" width="16.75" style="631" customWidth="1"/>
    <col min="7417" max="7417" width="13.5" style="631" bestFit="1" customWidth="1"/>
    <col min="7418" max="7418" width="12.625" style="631" bestFit="1" customWidth="1"/>
    <col min="7419" max="7419" width="12.125" style="631" bestFit="1" customWidth="1"/>
    <col min="7420" max="7661" width="11" style="631"/>
    <col min="7662" max="7662" width="11" style="631" customWidth="1"/>
    <col min="7663" max="7663" width="39.125" style="631" customWidth="1"/>
    <col min="7664" max="7664" width="31" style="631" customWidth="1"/>
    <col min="7665" max="7665" width="20.375" style="631" customWidth="1"/>
    <col min="7666" max="7667" width="16.75" style="631" customWidth="1"/>
    <col min="7668" max="7668" width="19.125" style="631" customWidth="1"/>
    <col min="7669" max="7669" width="18.75" style="631" customWidth="1"/>
    <col min="7670" max="7670" width="16.125" style="631" customWidth="1"/>
    <col min="7671" max="7672" width="16.75" style="631" customWidth="1"/>
    <col min="7673" max="7673" width="13.5" style="631" bestFit="1" customWidth="1"/>
    <col min="7674" max="7674" width="12.625" style="631" bestFit="1" customWidth="1"/>
    <col min="7675" max="7675" width="12.125" style="631" bestFit="1" customWidth="1"/>
    <col min="7676" max="7917" width="11" style="631"/>
    <col min="7918" max="7918" width="11" style="631" customWidth="1"/>
    <col min="7919" max="7919" width="39.125" style="631" customWidth="1"/>
    <col min="7920" max="7920" width="31" style="631" customWidth="1"/>
    <col min="7921" max="7921" width="20.375" style="631" customWidth="1"/>
    <col min="7922" max="7923" width="16.75" style="631" customWidth="1"/>
    <col min="7924" max="7924" width="19.125" style="631" customWidth="1"/>
    <col min="7925" max="7925" width="18.75" style="631" customWidth="1"/>
    <col min="7926" max="7926" width="16.125" style="631" customWidth="1"/>
    <col min="7927" max="7928" width="16.75" style="631" customWidth="1"/>
    <col min="7929" max="7929" width="13.5" style="631" bestFit="1" customWidth="1"/>
    <col min="7930" max="7930" width="12.625" style="631" bestFit="1" customWidth="1"/>
    <col min="7931" max="7931" width="12.125" style="631" bestFit="1" customWidth="1"/>
    <col min="7932" max="8173" width="11" style="631"/>
    <col min="8174" max="8174" width="11" style="631" customWidth="1"/>
    <col min="8175" max="8175" width="39.125" style="631" customWidth="1"/>
    <col min="8176" max="8176" width="31" style="631" customWidth="1"/>
    <col min="8177" max="8177" width="20.375" style="631" customWidth="1"/>
    <col min="8178" max="8179" width="16.75" style="631" customWidth="1"/>
    <col min="8180" max="8180" width="19.125" style="631" customWidth="1"/>
    <col min="8181" max="8181" width="18.75" style="631" customWidth="1"/>
    <col min="8182" max="8182" width="16.125" style="631" customWidth="1"/>
    <col min="8183" max="8184" width="16.75" style="631" customWidth="1"/>
    <col min="8185" max="8185" width="13.5" style="631" bestFit="1" customWidth="1"/>
    <col min="8186" max="8186" width="12.625" style="631" bestFit="1" customWidth="1"/>
    <col min="8187" max="8187" width="12.125" style="631" bestFit="1" customWidth="1"/>
    <col min="8188" max="8429" width="11" style="631"/>
    <col min="8430" max="8430" width="11" style="631" customWidth="1"/>
    <col min="8431" max="8431" width="39.125" style="631" customWidth="1"/>
    <col min="8432" max="8432" width="31" style="631" customWidth="1"/>
    <col min="8433" max="8433" width="20.375" style="631" customWidth="1"/>
    <col min="8434" max="8435" width="16.75" style="631" customWidth="1"/>
    <col min="8436" max="8436" width="19.125" style="631" customWidth="1"/>
    <col min="8437" max="8437" width="18.75" style="631" customWidth="1"/>
    <col min="8438" max="8438" width="16.125" style="631" customWidth="1"/>
    <col min="8439" max="8440" width="16.75" style="631" customWidth="1"/>
    <col min="8441" max="8441" width="13.5" style="631" bestFit="1" customWidth="1"/>
    <col min="8442" max="8442" width="12.625" style="631" bestFit="1" customWidth="1"/>
    <col min="8443" max="8443" width="12.125" style="631" bestFit="1" customWidth="1"/>
    <col min="8444" max="8685" width="11" style="631"/>
    <col min="8686" max="8686" width="11" style="631" customWidth="1"/>
    <col min="8687" max="8687" width="39.125" style="631" customWidth="1"/>
    <col min="8688" max="8688" width="31" style="631" customWidth="1"/>
    <col min="8689" max="8689" width="20.375" style="631" customWidth="1"/>
    <col min="8690" max="8691" width="16.75" style="631" customWidth="1"/>
    <col min="8692" max="8692" width="19.125" style="631" customWidth="1"/>
    <col min="8693" max="8693" width="18.75" style="631" customWidth="1"/>
    <col min="8694" max="8694" width="16.125" style="631" customWidth="1"/>
    <col min="8695" max="8696" width="16.75" style="631" customWidth="1"/>
    <col min="8697" max="8697" width="13.5" style="631" bestFit="1" customWidth="1"/>
    <col min="8698" max="8698" width="12.625" style="631" bestFit="1" customWidth="1"/>
    <col min="8699" max="8699" width="12.125" style="631" bestFit="1" customWidth="1"/>
    <col min="8700" max="8941" width="11" style="631"/>
    <col min="8942" max="8942" width="11" style="631" customWidth="1"/>
    <col min="8943" max="8943" width="39.125" style="631" customWidth="1"/>
    <col min="8944" max="8944" width="31" style="631" customWidth="1"/>
    <col min="8945" max="8945" width="20.375" style="631" customWidth="1"/>
    <col min="8946" max="8947" width="16.75" style="631" customWidth="1"/>
    <col min="8948" max="8948" width="19.125" style="631" customWidth="1"/>
    <col min="8949" max="8949" width="18.75" style="631" customWidth="1"/>
    <col min="8950" max="8950" width="16.125" style="631" customWidth="1"/>
    <col min="8951" max="8952" width="16.75" style="631" customWidth="1"/>
    <col min="8953" max="8953" width="13.5" style="631" bestFit="1" customWidth="1"/>
    <col min="8954" max="8954" width="12.625" style="631" bestFit="1" customWidth="1"/>
    <col min="8955" max="8955" width="12.125" style="631" bestFit="1" customWidth="1"/>
    <col min="8956" max="9197" width="11" style="631"/>
    <col min="9198" max="9198" width="11" style="631" customWidth="1"/>
    <col min="9199" max="9199" width="39.125" style="631" customWidth="1"/>
    <col min="9200" max="9200" width="31" style="631" customWidth="1"/>
    <col min="9201" max="9201" width="20.375" style="631" customWidth="1"/>
    <col min="9202" max="9203" width="16.75" style="631" customWidth="1"/>
    <col min="9204" max="9204" width="19.125" style="631" customWidth="1"/>
    <col min="9205" max="9205" width="18.75" style="631" customWidth="1"/>
    <col min="9206" max="9206" width="16.125" style="631" customWidth="1"/>
    <col min="9207" max="9208" width="16.75" style="631" customWidth="1"/>
    <col min="9209" max="9209" width="13.5" style="631" bestFit="1" customWidth="1"/>
    <col min="9210" max="9210" width="12.625" style="631" bestFit="1" customWidth="1"/>
    <col min="9211" max="9211" width="12.125" style="631" bestFit="1" customWidth="1"/>
    <col min="9212" max="9453" width="11" style="631"/>
    <col min="9454" max="9454" width="11" style="631" customWidth="1"/>
    <col min="9455" max="9455" width="39.125" style="631" customWidth="1"/>
    <col min="9456" max="9456" width="31" style="631" customWidth="1"/>
    <col min="9457" max="9457" width="20.375" style="631" customWidth="1"/>
    <col min="9458" max="9459" width="16.75" style="631" customWidth="1"/>
    <col min="9460" max="9460" width="19.125" style="631" customWidth="1"/>
    <col min="9461" max="9461" width="18.75" style="631" customWidth="1"/>
    <col min="9462" max="9462" width="16.125" style="631" customWidth="1"/>
    <col min="9463" max="9464" width="16.75" style="631" customWidth="1"/>
    <col min="9465" max="9465" width="13.5" style="631" bestFit="1" customWidth="1"/>
    <col min="9466" max="9466" width="12.625" style="631" bestFit="1" customWidth="1"/>
    <col min="9467" max="9467" width="12.125" style="631" bestFit="1" customWidth="1"/>
    <col min="9468" max="9709" width="11" style="631"/>
    <col min="9710" max="9710" width="11" style="631" customWidth="1"/>
    <col min="9711" max="9711" width="39.125" style="631" customWidth="1"/>
    <col min="9712" max="9712" width="31" style="631" customWidth="1"/>
    <col min="9713" max="9713" width="20.375" style="631" customWidth="1"/>
    <col min="9714" max="9715" width="16.75" style="631" customWidth="1"/>
    <col min="9716" max="9716" width="19.125" style="631" customWidth="1"/>
    <col min="9717" max="9717" width="18.75" style="631" customWidth="1"/>
    <col min="9718" max="9718" width="16.125" style="631" customWidth="1"/>
    <col min="9719" max="9720" width="16.75" style="631" customWidth="1"/>
    <col min="9721" max="9721" width="13.5" style="631" bestFit="1" customWidth="1"/>
    <col min="9722" max="9722" width="12.625" style="631" bestFit="1" customWidth="1"/>
    <col min="9723" max="9723" width="12.125" style="631" bestFit="1" customWidth="1"/>
    <col min="9724" max="9965" width="11" style="631"/>
    <col min="9966" max="9966" width="11" style="631" customWidth="1"/>
    <col min="9967" max="9967" width="39.125" style="631" customWidth="1"/>
    <col min="9968" max="9968" width="31" style="631" customWidth="1"/>
    <col min="9969" max="9969" width="20.375" style="631" customWidth="1"/>
    <col min="9970" max="9971" width="16.75" style="631" customWidth="1"/>
    <col min="9972" max="9972" width="19.125" style="631" customWidth="1"/>
    <col min="9973" max="9973" width="18.75" style="631" customWidth="1"/>
    <col min="9974" max="9974" width="16.125" style="631" customWidth="1"/>
    <col min="9975" max="9976" width="16.75" style="631" customWidth="1"/>
    <col min="9977" max="9977" width="13.5" style="631" bestFit="1" customWidth="1"/>
    <col min="9978" max="9978" width="12.625" style="631" bestFit="1" customWidth="1"/>
    <col min="9979" max="9979" width="12.125" style="631" bestFit="1" customWidth="1"/>
    <col min="9980" max="10221" width="11" style="631"/>
    <col min="10222" max="10222" width="11" style="631" customWidth="1"/>
    <col min="10223" max="10223" width="39.125" style="631" customWidth="1"/>
    <col min="10224" max="10224" width="31" style="631" customWidth="1"/>
    <col min="10225" max="10225" width="20.375" style="631" customWidth="1"/>
    <col min="10226" max="10227" width="16.75" style="631" customWidth="1"/>
    <col min="10228" max="10228" width="19.125" style="631" customWidth="1"/>
    <col min="10229" max="10229" width="18.75" style="631" customWidth="1"/>
    <col min="10230" max="10230" width="16.125" style="631" customWidth="1"/>
    <col min="10231" max="10232" width="16.75" style="631" customWidth="1"/>
    <col min="10233" max="10233" width="13.5" style="631" bestFit="1" customWidth="1"/>
    <col min="10234" max="10234" width="12.625" style="631" bestFit="1" customWidth="1"/>
    <col min="10235" max="10235" width="12.125" style="631" bestFit="1" customWidth="1"/>
    <col min="10236" max="10477" width="11" style="631"/>
    <col min="10478" max="10478" width="11" style="631" customWidth="1"/>
    <col min="10479" max="10479" width="39.125" style="631" customWidth="1"/>
    <col min="10480" max="10480" width="31" style="631" customWidth="1"/>
    <col min="10481" max="10481" width="20.375" style="631" customWidth="1"/>
    <col min="10482" max="10483" width="16.75" style="631" customWidth="1"/>
    <col min="10484" max="10484" width="19.125" style="631" customWidth="1"/>
    <col min="10485" max="10485" width="18.75" style="631" customWidth="1"/>
    <col min="10486" max="10486" width="16.125" style="631" customWidth="1"/>
    <col min="10487" max="10488" width="16.75" style="631" customWidth="1"/>
    <col min="10489" max="10489" width="13.5" style="631" bestFit="1" customWidth="1"/>
    <col min="10490" max="10490" width="12.625" style="631" bestFit="1" customWidth="1"/>
    <col min="10491" max="10491" width="12.125" style="631" bestFit="1" customWidth="1"/>
    <col min="10492" max="10733" width="11" style="631"/>
    <col min="10734" max="10734" width="11" style="631" customWidth="1"/>
    <col min="10735" max="10735" width="39.125" style="631" customWidth="1"/>
    <col min="10736" max="10736" width="31" style="631" customWidth="1"/>
    <col min="10737" max="10737" width="20.375" style="631" customWidth="1"/>
    <col min="10738" max="10739" width="16.75" style="631" customWidth="1"/>
    <col min="10740" max="10740" width="19.125" style="631" customWidth="1"/>
    <col min="10741" max="10741" width="18.75" style="631" customWidth="1"/>
    <col min="10742" max="10742" width="16.125" style="631" customWidth="1"/>
    <col min="10743" max="10744" width="16.75" style="631" customWidth="1"/>
    <col min="10745" max="10745" width="13.5" style="631" bestFit="1" customWidth="1"/>
    <col min="10746" max="10746" width="12.625" style="631" bestFit="1" customWidth="1"/>
    <col min="10747" max="10747" width="12.125" style="631" bestFit="1" customWidth="1"/>
    <col min="10748" max="10989" width="11" style="631"/>
    <col min="10990" max="10990" width="11" style="631" customWidth="1"/>
    <col min="10991" max="10991" width="39.125" style="631" customWidth="1"/>
    <col min="10992" max="10992" width="31" style="631" customWidth="1"/>
    <col min="10993" max="10993" width="20.375" style="631" customWidth="1"/>
    <col min="10994" max="10995" width="16.75" style="631" customWidth="1"/>
    <col min="10996" max="10996" width="19.125" style="631" customWidth="1"/>
    <col min="10997" max="10997" width="18.75" style="631" customWidth="1"/>
    <col min="10998" max="10998" width="16.125" style="631" customWidth="1"/>
    <col min="10999" max="11000" width="16.75" style="631" customWidth="1"/>
    <col min="11001" max="11001" width="13.5" style="631" bestFit="1" customWidth="1"/>
    <col min="11002" max="11002" width="12.625" style="631" bestFit="1" customWidth="1"/>
    <col min="11003" max="11003" width="12.125" style="631" bestFit="1" customWidth="1"/>
    <col min="11004" max="11245" width="11" style="631"/>
    <col min="11246" max="11246" width="11" style="631" customWidth="1"/>
    <col min="11247" max="11247" width="39.125" style="631" customWidth="1"/>
    <col min="11248" max="11248" width="31" style="631" customWidth="1"/>
    <col min="11249" max="11249" width="20.375" style="631" customWidth="1"/>
    <col min="11250" max="11251" width="16.75" style="631" customWidth="1"/>
    <col min="11252" max="11252" width="19.125" style="631" customWidth="1"/>
    <col min="11253" max="11253" width="18.75" style="631" customWidth="1"/>
    <col min="11254" max="11254" width="16.125" style="631" customWidth="1"/>
    <col min="11255" max="11256" width="16.75" style="631" customWidth="1"/>
    <col min="11257" max="11257" width="13.5" style="631" bestFit="1" customWidth="1"/>
    <col min="11258" max="11258" width="12.625" style="631" bestFit="1" customWidth="1"/>
    <col min="11259" max="11259" width="12.125" style="631" bestFit="1" customWidth="1"/>
    <col min="11260" max="11501" width="11" style="631"/>
    <col min="11502" max="11502" width="11" style="631" customWidth="1"/>
    <col min="11503" max="11503" width="39.125" style="631" customWidth="1"/>
    <col min="11504" max="11504" width="31" style="631" customWidth="1"/>
    <col min="11505" max="11505" width="20.375" style="631" customWidth="1"/>
    <col min="11506" max="11507" width="16.75" style="631" customWidth="1"/>
    <col min="11508" max="11508" width="19.125" style="631" customWidth="1"/>
    <col min="11509" max="11509" width="18.75" style="631" customWidth="1"/>
    <col min="11510" max="11510" width="16.125" style="631" customWidth="1"/>
    <col min="11511" max="11512" width="16.75" style="631" customWidth="1"/>
    <col min="11513" max="11513" width="13.5" style="631" bestFit="1" customWidth="1"/>
    <col min="11514" max="11514" width="12.625" style="631" bestFit="1" customWidth="1"/>
    <col min="11515" max="11515" width="12.125" style="631" bestFit="1" customWidth="1"/>
    <col min="11516" max="11757" width="11" style="631"/>
    <col min="11758" max="11758" width="11" style="631" customWidth="1"/>
    <col min="11759" max="11759" width="39.125" style="631" customWidth="1"/>
    <col min="11760" max="11760" width="31" style="631" customWidth="1"/>
    <col min="11761" max="11761" width="20.375" style="631" customWidth="1"/>
    <col min="11762" max="11763" width="16.75" style="631" customWidth="1"/>
    <col min="11764" max="11764" width="19.125" style="631" customWidth="1"/>
    <col min="11765" max="11765" width="18.75" style="631" customWidth="1"/>
    <col min="11766" max="11766" width="16.125" style="631" customWidth="1"/>
    <col min="11767" max="11768" width="16.75" style="631" customWidth="1"/>
    <col min="11769" max="11769" width="13.5" style="631" bestFit="1" customWidth="1"/>
    <col min="11770" max="11770" width="12.625" style="631" bestFit="1" customWidth="1"/>
    <col min="11771" max="11771" width="12.125" style="631" bestFit="1" customWidth="1"/>
    <col min="11772" max="12013" width="11" style="631"/>
    <col min="12014" max="12014" width="11" style="631" customWidth="1"/>
    <col min="12015" max="12015" width="39.125" style="631" customWidth="1"/>
    <col min="12016" max="12016" width="31" style="631" customWidth="1"/>
    <col min="12017" max="12017" width="20.375" style="631" customWidth="1"/>
    <col min="12018" max="12019" width="16.75" style="631" customWidth="1"/>
    <col min="12020" max="12020" width="19.125" style="631" customWidth="1"/>
    <col min="12021" max="12021" width="18.75" style="631" customWidth="1"/>
    <col min="12022" max="12022" width="16.125" style="631" customWidth="1"/>
    <col min="12023" max="12024" width="16.75" style="631" customWidth="1"/>
    <col min="12025" max="12025" width="13.5" style="631" bestFit="1" customWidth="1"/>
    <col min="12026" max="12026" width="12.625" style="631" bestFit="1" customWidth="1"/>
    <col min="12027" max="12027" width="12.125" style="631" bestFit="1" customWidth="1"/>
    <col min="12028" max="12269" width="11" style="631"/>
    <col min="12270" max="12270" width="11" style="631" customWidth="1"/>
    <col min="12271" max="12271" width="39.125" style="631" customWidth="1"/>
    <col min="12272" max="12272" width="31" style="631" customWidth="1"/>
    <col min="12273" max="12273" width="20.375" style="631" customWidth="1"/>
    <col min="12274" max="12275" width="16.75" style="631" customWidth="1"/>
    <col min="12276" max="12276" width="19.125" style="631" customWidth="1"/>
    <col min="12277" max="12277" width="18.75" style="631" customWidth="1"/>
    <col min="12278" max="12278" width="16.125" style="631" customWidth="1"/>
    <col min="12279" max="12280" width="16.75" style="631" customWidth="1"/>
    <col min="12281" max="12281" width="13.5" style="631" bestFit="1" customWidth="1"/>
    <col min="12282" max="12282" width="12.625" style="631" bestFit="1" customWidth="1"/>
    <col min="12283" max="12283" width="12.125" style="631" bestFit="1" customWidth="1"/>
    <col min="12284" max="12525" width="11" style="631"/>
    <col min="12526" max="12526" width="11" style="631" customWidth="1"/>
    <col min="12527" max="12527" width="39.125" style="631" customWidth="1"/>
    <col min="12528" max="12528" width="31" style="631" customWidth="1"/>
    <col min="12529" max="12529" width="20.375" style="631" customWidth="1"/>
    <col min="12530" max="12531" width="16.75" style="631" customWidth="1"/>
    <col min="12532" max="12532" width="19.125" style="631" customWidth="1"/>
    <col min="12533" max="12533" width="18.75" style="631" customWidth="1"/>
    <col min="12534" max="12534" width="16.125" style="631" customWidth="1"/>
    <col min="12535" max="12536" width="16.75" style="631" customWidth="1"/>
    <col min="12537" max="12537" width="13.5" style="631" bestFit="1" customWidth="1"/>
    <col min="12538" max="12538" width="12.625" style="631" bestFit="1" customWidth="1"/>
    <col min="12539" max="12539" width="12.125" style="631" bestFit="1" customWidth="1"/>
    <col min="12540" max="12781" width="11" style="631"/>
    <col min="12782" max="12782" width="11" style="631" customWidth="1"/>
    <col min="12783" max="12783" width="39.125" style="631" customWidth="1"/>
    <col min="12784" max="12784" width="31" style="631" customWidth="1"/>
    <col min="12785" max="12785" width="20.375" style="631" customWidth="1"/>
    <col min="12786" max="12787" width="16.75" style="631" customWidth="1"/>
    <col min="12788" max="12788" width="19.125" style="631" customWidth="1"/>
    <col min="12789" max="12789" width="18.75" style="631" customWidth="1"/>
    <col min="12790" max="12790" width="16.125" style="631" customWidth="1"/>
    <col min="12791" max="12792" width="16.75" style="631" customWidth="1"/>
    <col min="12793" max="12793" width="13.5" style="631" bestFit="1" customWidth="1"/>
    <col min="12794" max="12794" width="12.625" style="631" bestFit="1" customWidth="1"/>
    <col min="12795" max="12795" width="12.125" style="631" bestFit="1" customWidth="1"/>
    <col min="12796" max="13037" width="11" style="631"/>
    <col min="13038" max="13038" width="11" style="631" customWidth="1"/>
    <col min="13039" max="13039" width="39.125" style="631" customWidth="1"/>
    <col min="13040" max="13040" width="31" style="631" customWidth="1"/>
    <col min="13041" max="13041" width="20.375" style="631" customWidth="1"/>
    <col min="13042" max="13043" width="16.75" style="631" customWidth="1"/>
    <col min="13044" max="13044" width="19.125" style="631" customWidth="1"/>
    <col min="13045" max="13045" width="18.75" style="631" customWidth="1"/>
    <col min="13046" max="13046" width="16.125" style="631" customWidth="1"/>
    <col min="13047" max="13048" width="16.75" style="631" customWidth="1"/>
    <col min="13049" max="13049" width="13.5" style="631" bestFit="1" customWidth="1"/>
    <col min="13050" max="13050" width="12.625" style="631" bestFit="1" customWidth="1"/>
    <col min="13051" max="13051" width="12.125" style="631" bestFit="1" customWidth="1"/>
    <col min="13052" max="13293" width="11" style="631"/>
    <col min="13294" max="13294" width="11" style="631" customWidth="1"/>
    <col min="13295" max="13295" width="39.125" style="631" customWidth="1"/>
    <col min="13296" max="13296" width="31" style="631" customWidth="1"/>
    <col min="13297" max="13297" width="20.375" style="631" customWidth="1"/>
    <col min="13298" max="13299" width="16.75" style="631" customWidth="1"/>
    <col min="13300" max="13300" width="19.125" style="631" customWidth="1"/>
    <col min="13301" max="13301" width="18.75" style="631" customWidth="1"/>
    <col min="13302" max="13302" width="16.125" style="631" customWidth="1"/>
    <col min="13303" max="13304" width="16.75" style="631" customWidth="1"/>
    <col min="13305" max="13305" width="13.5" style="631" bestFit="1" customWidth="1"/>
    <col min="13306" max="13306" width="12.625" style="631" bestFit="1" customWidth="1"/>
    <col min="13307" max="13307" width="12.125" style="631" bestFit="1" customWidth="1"/>
    <col min="13308" max="13549" width="11" style="631"/>
    <col min="13550" max="13550" width="11" style="631" customWidth="1"/>
    <col min="13551" max="13551" width="39.125" style="631" customWidth="1"/>
    <col min="13552" max="13552" width="31" style="631" customWidth="1"/>
    <col min="13553" max="13553" width="20.375" style="631" customWidth="1"/>
    <col min="13554" max="13555" width="16.75" style="631" customWidth="1"/>
    <col min="13556" max="13556" width="19.125" style="631" customWidth="1"/>
    <col min="13557" max="13557" width="18.75" style="631" customWidth="1"/>
    <col min="13558" max="13558" width="16.125" style="631" customWidth="1"/>
    <col min="13559" max="13560" width="16.75" style="631" customWidth="1"/>
    <col min="13561" max="13561" width="13.5" style="631" bestFit="1" customWidth="1"/>
    <col min="13562" max="13562" width="12.625" style="631" bestFit="1" customWidth="1"/>
    <col min="13563" max="13563" width="12.125" style="631" bestFit="1" customWidth="1"/>
    <col min="13564" max="13805" width="11" style="631"/>
    <col min="13806" max="13806" width="11" style="631" customWidth="1"/>
    <col min="13807" max="13807" width="39.125" style="631" customWidth="1"/>
    <col min="13808" max="13808" width="31" style="631" customWidth="1"/>
    <col min="13809" max="13809" width="20.375" style="631" customWidth="1"/>
    <col min="13810" max="13811" width="16.75" style="631" customWidth="1"/>
    <col min="13812" max="13812" width="19.125" style="631" customWidth="1"/>
    <col min="13813" max="13813" width="18.75" style="631" customWidth="1"/>
    <col min="13814" max="13814" width="16.125" style="631" customWidth="1"/>
    <col min="13815" max="13816" width="16.75" style="631" customWidth="1"/>
    <col min="13817" max="13817" width="13.5" style="631" bestFit="1" customWidth="1"/>
    <col min="13818" max="13818" width="12.625" style="631" bestFit="1" customWidth="1"/>
    <col min="13819" max="13819" width="12.125" style="631" bestFit="1" customWidth="1"/>
    <col min="13820" max="14061" width="11" style="631"/>
    <col min="14062" max="14062" width="11" style="631" customWidth="1"/>
    <col min="14063" max="14063" width="39.125" style="631" customWidth="1"/>
    <col min="14064" max="14064" width="31" style="631" customWidth="1"/>
    <col min="14065" max="14065" width="20.375" style="631" customWidth="1"/>
    <col min="14066" max="14067" width="16.75" style="631" customWidth="1"/>
    <col min="14068" max="14068" width="19.125" style="631" customWidth="1"/>
    <col min="14069" max="14069" width="18.75" style="631" customWidth="1"/>
    <col min="14070" max="14070" width="16.125" style="631" customWidth="1"/>
    <col min="14071" max="14072" width="16.75" style="631" customWidth="1"/>
    <col min="14073" max="14073" width="13.5" style="631" bestFit="1" customWidth="1"/>
    <col min="14074" max="14074" width="12.625" style="631" bestFit="1" customWidth="1"/>
    <col min="14075" max="14075" width="12.125" style="631" bestFit="1" customWidth="1"/>
    <col min="14076" max="14317" width="11" style="631"/>
    <col min="14318" max="14318" width="11" style="631" customWidth="1"/>
    <col min="14319" max="14319" width="39.125" style="631" customWidth="1"/>
    <col min="14320" max="14320" width="31" style="631" customWidth="1"/>
    <col min="14321" max="14321" width="20.375" style="631" customWidth="1"/>
    <col min="14322" max="14323" width="16.75" style="631" customWidth="1"/>
    <col min="14324" max="14324" width="19.125" style="631" customWidth="1"/>
    <col min="14325" max="14325" width="18.75" style="631" customWidth="1"/>
    <col min="14326" max="14326" width="16.125" style="631" customWidth="1"/>
    <col min="14327" max="14328" width="16.75" style="631" customWidth="1"/>
    <col min="14329" max="14329" width="13.5" style="631" bestFit="1" customWidth="1"/>
    <col min="14330" max="14330" width="12.625" style="631" bestFit="1" customWidth="1"/>
    <col min="14331" max="14331" width="12.125" style="631" bestFit="1" customWidth="1"/>
    <col min="14332" max="14573" width="11" style="631"/>
    <col min="14574" max="14574" width="11" style="631" customWidth="1"/>
    <col min="14575" max="14575" width="39.125" style="631" customWidth="1"/>
    <col min="14576" max="14576" width="31" style="631" customWidth="1"/>
    <col min="14577" max="14577" width="20.375" style="631" customWidth="1"/>
    <col min="14578" max="14579" width="16.75" style="631" customWidth="1"/>
    <col min="14580" max="14580" width="19.125" style="631" customWidth="1"/>
    <col min="14581" max="14581" width="18.75" style="631" customWidth="1"/>
    <col min="14582" max="14582" width="16.125" style="631" customWidth="1"/>
    <col min="14583" max="14584" width="16.75" style="631" customWidth="1"/>
    <col min="14585" max="14585" width="13.5" style="631" bestFit="1" customWidth="1"/>
    <col min="14586" max="14586" width="12.625" style="631" bestFit="1" customWidth="1"/>
    <col min="14587" max="14587" width="12.125" style="631" bestFit="1" customWidth="1"/>
    <col min="14588" max="14829" width="11" style="631"/>
    <col min="14830" max="14830" width="11" style="631" customWidth="1"/>
    <col min="14831" max="14831" width="39.125" style="631" customWidth="1"/>
    <col min="14832" max="14832" width="31" style="631" customWidth="1"/>
    <col min="14833" max="14833" width="20.375" style="631" customWidth="1"/>
    <col min="14834" max="14835" width="16.75" style="631" customWidth="1"/>
    <col min="14836" max="14836" width="19.125" style="631" customWidth="1"/>
    <col min="14837" max="14837" width="18.75" style="631" customWidth="1"/>
    <col min="14838" max="14838" width="16.125" style="631" customWidth="1"/>
    <col min="14839" max="14840" width="16.75" style="631" customWidth="1"/>
    <col min="14841" max="14841" width="13.5" style="631" bestFit="1" customWidth="1"/>
    <col min="14842" max="14842" width="12.625" style="631" bestFit="1" customWidth="1"/>
    <col min="14843" max="14843" width="12.125" style="631" bestFit="1" customWidth="1"/>
    <col min="14844" max="15085" width="11" style="631"/>
    <col min="15086" max="15086" width="11" style="631" customWidth="1"/>
    <col min="15087" max="15087" width="39.125" style="631" customWidth="1"/>
    <col min="15088" max="15088" width="31" style="631" customWidth="1"/>
    <col min="15089" max="15089" width="20.375" style="631" customWidth="1"/>
    <col min="15090" max="15091" width="16.75" style="631" customWidth="1"/>
    <col min="15092" max="15092" width="19.125" style="631" customWidth="1"/>
    <col min="15093" max="15093" width="18.75" style="631" customWidth="1"/>
    <col min="15094" max="15094" width="16.125" style="631" customWidth="1"/>
    <col min="15095" max="15096" width="16.75" style="631" customWidth="1"/>
    <col min="15097" max="15097" width="13.5" style="631" bestFit="1" customWidth="1"/>
    <col min="15098" max="15098" width="12.625" style="631" bestFit="1" customWidth="1"/>
    <col min="15099" max="15099" width="12.125" style="631" bestFit="1" customWidth="1"/>
    <col min="15100" max="15341" width="11" style="631"/>
    <col min="15342" max="15342" width="11" style="631" customWidth="1"/>
    <col min="15343" max="15343" width="39.125" style="631" customWidth="1"/>
    <col min="15344" max="15344" width="31" style="631" customWidth="1"/>
    <col min="15345" max="15345" width="20.375" style="631" customWidth="1"/>
    <col min="15346" max="15347" width="16.75" style="631" customWidth="1"/>
    <col min="15348" max="15348" width="19.125" style="631" customWidth="1"/>
    <col min="15349" max="15349" width="18.75" style="631" customWidth="1"/>
    <col min="15350" max="15350" width="16.125" style="631" customWidth="1"/>
    <col min="15351" max="15352" width="16.75" style="631" customWidth="1"/>
    <col min="15353" max="15353" width="13.5" style="631" bestFit="1" customWidth="1"/>
    <col min="15354" max="15354" width="12.625" style="631" bestFit="1" customWidth="1"/>
    <col min="15355" max="15355" width="12.125" style="631" bestFit="1" customWidth="1"/>
    <col min="15356" max="15597" width="11" style="631"/>
    <col min="15598" max="15598" width="11" style="631" customWidth="1"/>
    <col min="15599" max="15599" width="39.125" style="631" customWidth="1"/>
    <col min="15600" max="15600" width="31" style="631" customWidth="1"/>
    <col min="15601" max="15601" width="20.375" style="631" customWidth="1"/>
    <col min="15602" max="15603" width="16.75" style="631" customWidth="1"/>
    <col min="15604" max="15604" width="19.125" style="631" customWidth="1"/>
    <col min="15605" max="15605" width="18.75" style="631" customWidth="1"/>
    <col min="15606" max="15606" width="16.125" style="631" customWidth="1"/>
    <col min="15607" max="15608" width="16.75" style="631" customWidth="1"/>
    <col min="15609" max="15609" width="13.5" style="631" bestFit="1" customWidth="1"/>
    <col min="15610" max="15610" width="12.625" style="631" bestFit="1" customWidth="1"/>
    <col min="15611" max="15611" width="12.125" style="631" bestFit="1" customWidth="1"/>
    <col min="15612" max="15853" width="11" style="631"/>
    <col min="15854" max="15854" width="11" style="631" customWidth="1"/>
    <col min="15855" max="15855" width="39.125" style="631" customWidth="1"/>
    <col min="15856" max="15856" width="31" style="631" customWidth="1"/>
    <col min="15857" max="15857" width="20.375" style="631" customWidth="1"/>
    <col min="15858" max="15859" width="16.75" style="631" customWidth="1"/>
    <col min="15860" max="15860" width="19.125" style="631" customWidth="1"/>
    <col min="15861" max="15861" width="18.75" style="631" customWidth="1"/>
    <col min="15862" max="15862" width="16.125" style="631" customWidth="1"/>
    <col min="15863" max="15864" width="16.75" style="631" customWidth="1"/>
    <col min="15865" max="15865" width="13.5" style="631" bestFit="1" customWidth="1"/>
    <col min="15866" max="15866" width="12.625" style="631" bestFit="1" customWidth="1"/>
    <col min="15867" max="15867" width="12.125" style="631" bestFit="1" customWidth="1"/>
    <col min="15868" max="16109" width="11" style="631"/>
    <col min="16110" max="16110" width="11" style="631" customWidth="1"/>
    <col min="16111" max="16111" width="39.125" style="631" customWidth="1"/>
    <col min="16112" max="16112" width="31" style="631" customWidth="1"/>
    <col min="16113" max="16113" width="20.375" style="631" customWidth="1"/>
    <col min="16114" max="16115" width="16.75" style="631" customWidth="1"/>
    <col min="16116" max="16116" width="19.125" style="631" customWidth="1"/>
    <col min="16117" max="16117" width="18.75" style="631" customWidth="1"/>
    <col min="16118" max="16118" width="16.125" style="631" customWidth="1"/>
    <col min="16119" max="16120" width="16.75" style="631" customWidth="1"/>
    <col min="16121" max="16121" width="13.5" style="631" bestFit="1" customWidth="1"/>
    <col min="16122" max="16122" width="12.625" style="631" bestFit="1" customWidth="1"/>
    <col min="16123" max="16123" width="12.125" style="631" bestFit="1" customWidth="1"/>
    <col min="16124" max="16384" width="11" style="631"/>
  </cols>
  <sheetData>
    <row r="1" spans="1:8" ht="23.25" x14ac:dyDescent="0.25">
      <c r="B1" s="632" t="s">
        <v>357</v>
      </c>
      <c r="C1" s="633"/>
      <c r="D1" s="633"/>
      <c r="E1" s="633"/>
      <c r="F1" s="633"/>
      <c r="G1" s="633"/>
      <c r="H1" s="634"/>
    </row>
    <row r="2" spans="1:8" ht="23.25" x14ac:dyDescent="0.25">
      <c r="B2" s="635" t="s">
        <v>358</v>
      </c>
      <c r="C2" s="636"/>
      <c r="D2" s="636"/>
      <c r="E2" s="636"/>
      <c r="F2" s="636"/>
      <c r="G2" s="636"/>
      <c r="H2" s="637"/>
    </row>
    <row r="3" spans="1:8" ht="20.25" x14ac:dyDescent="0.25">
      <c r="B3" s="638" t="s">
        <v>359</v>
      </c>
      <c r="C3" s="639"/>
      <c r="D3" s="639"/>
      <c r="E3" s="639"/>
      <c r="F3" s="639"/>
      <c r="G3" s="639"/>
      <c r="H3" s="640"/>
    </row>
    <row r="4" spans="1:8" ht="38.25" x14ac:dyDescent="0.2">
      <c r="B4" s="641" t="s">
        <v>182</v>
      </c>
      <c r="C4" s="642" t="s">
        <v>360</v>
      </c>
      <c r="D4" s="642" t="s">
        <v>187</v>
      </c>
      <c r="E4" s="642" t="s">
        <v>361</v>
      </c>
      <c r="F4" s="643" t="s">
        <v>362</v>
      </c>
      <c r="G4" s="642" t="s">
        <v>363</v>
      </c>
      <c r="H4" s="644" t="s">
        <v>364</v>
      </c>
    </row>
    <row r="5" spans="1:8" ht="38.25" x14ac:dyDescent="0.2">
      <c r="A5" s="645"/>
      <c r="B5" s="646" t="s">
        <v>365</v>
      </c>
      <c r="C5" s="647" t="s">
        <v>366</v>
      </c>
      <c r="D5" s="648" t="s">
        <v>367</v>
      </c>
      <c r="E5" s="649">
        <v>10113616335</v>
      </c>
      <c r="F5" s="649">
        <v>6117011273.5699997</v>
      </c>
      <c r="G5" s="649">
        <f>+E5-F5</f>
        <v>3996605061.4300003</v>
      </c>
      <c r="H5" s="650">
        <f>+G5*0.81</f>
        <v>3237250099.7583003</v>
      </c>
    </row>
    <row r="6" spans="1:8" ht="63.75" x14ac:dyDescent="0.2">
      <c r="A6" s="645"/>
      <c r="B6" s="646" t="s">
        <v>368</v>
      </c>
      <c r="C6" s="647" t="s">
        <v>369</v>
      </c>
      <c r="D6" s="648" t="s">
        <v>370</v>
      </c>
      <c r="E6" s="649">
        <v>17004028000</v>
      </c>
      <c r="F6" s="649">
        <v>11778950122</v>
      </c>
      <c r="G6" s="649">
        <f t="shared" ref="G6:G23" si="0">+E6-F6</f>
        <v>5225077878</v>
      </c>
      <c r="H6" s="650">
        <f t="shared" ref="H6:H11" si="1">+G6</f>
        <v>5225077878</v>
      </c>
    </row>
    <row r="7" spans="1:8" ht="51" x14ac:dyDescent="0.2">
      <c r="A7" s="645"/>
      <c r="B7" s="646" t="s">
        <v>371</v>
      </c>
      <c r="C7" s="647" t="s">
        <v>369</v>
      </c>
      <c r="D7" s="648" t="s">
        <v>372</v>
      </c>
      <c r="E7" s="649">
        <v>297206052.89999998</v>
      </c>
      <c r="F7" s="649">
        <v>245870612</v>
      </c>
      <c r="G7" s="649">
        <f t="shared" si="0"/>
        <v>51335440.899999976</v>
      </c>
      <c r="H7" s="650">
        <f t="shared" si="1"/>
        <v>51335440.899999976</v>
      </c>
    </row>
    <row r="8" spans="1:8" ht="51" x14ac:dyDescent="0.2">
      <c r="A8" s="645"/>
      <c r="B8" s="646" t="s">
        <v>230</v>
      </c>
      <c r="C8" s="647" t="s">
        <v>373</v>
      </c>
      <c r="D8" s="648" t="s">
        <v>374</v>
      </c>
      <c r="E8" s="649">
        <v>959900000</v>
      </c>
      <c r="F8" s="649">
        <v>542746117</v>
      </c>
      <c r="G8" s="649">
        <f t="shared" si="0"/>
        <v>417153883</v>
      </c>
      <c r="H8" s="650">
        <f t="shared" si="1"/>
        <v>417153883</v>
      </c>
    </row>
    <row r="9" spans="1:8" ht="51" x14ac:dyDescent="0.2">
      <c r="A9" s="645"/>
      <c r="B9" s="646" t="s">
        <v>375</v>
      </c>
      <c r="C9" s="647" t="s">
        <v>376</v>
      </c>
      <c r="D9" s="648" t="s">
        <v>374</v>
      </c>
      <c r="E9" s="649">
        <v>290000000</v>
      </c>
      <c r="F9" s="649">
        <v>259447895</v>
      </c>
      <c r="G9" s="649">
        <f t="shared" si="0"/>
        <v>30552105</v>
      </c>
      <c r="H9" s="650">
        <f t="shared" si="1"/>
        <v>30552105</v>
      </c>
    </row>
    <row r="10" spans="1:8" ht="51" x14ac:dyDescent="0.2">
      <c r="A10" s="645"/>
      <c r="B10" s="646" t="s">
        <v>377</v>
      </c>
      <c r="C10" s="647" t="s">
        <v>373</v>
      </c>
      <c r="D10" s="648" t="s">
        <v>374</v>
      </c>
      <c r="E10" s="649">
        <v>290000000</v>
      </c>
      <c r="F10" s="649">
        <v>286122239</v>
      </c>
      <c r="G10" s="649">
        <f t="shared" si="0"/>
        <v>3877761</v>
      </c>
      <c r="H10" s="650">
        <f t="shared" si="1"/>
        <v>3877761</v>
      </c>
    </row>
    <row r="11" spans="1:8" x14ac:dyDescent="0.2">
      <c r="A11" s="645"/>
      <c r="B11" s="646" t="s">
        <v>378</v>
      </c>
      <c r="C11" s="647" t="s">
        <v>379</v>
      </c>
      <c r="D11" s="648" t="s">
        <v>301</v>
      </c>
      <c r="E11" s="649">
        <v>120734922</v>
      </c>
      <c r="F11" s="649">
        <v>117854266</v>
      </c>
      <c r="G11" s="649">
        <f t="shared" si="0"/>
        <v>2880656</v>
      </c>
      <c r="H11" s="650">
        <f t="shared" si="1"/>
        <v>2880656</v>
      </c>
    </row>
    <row r="12" spans="1:8" ht="38.25" x14ac:dyDescent="0.2">
      <c r="A12" s="645"/>
      <c r="B12" s="646" t="s">
        <v>380</v>
      </c>
      <c r="C12" s="647" t="s">
        <v>381</v>
      </c>
      <c r="D12" s="648" t="s">
        <v>382</v>
      </c>
      <c r="E12" s="649">
        <v>512213470</v>
      </c>
      <c r="F12" s="649">
        <v>87773534</v>
      </c>
      <c r="G12" s="649">
        <f t="shared" si="0"/>
        <v>424439936</v>
      </c>
      <c r="H12" s="650">
        <v>349839311</v>
      </c>
    </row>
    <row r="13" spans="1:8" ht="25.5" x14ac:dyDescent="0.2">
      <c r="A13" s="645"/>
      <c r="B13" s="646" t="s">
        <v>383</v>
      </c>
      <c r="C13" s="647" t="s">
        <v>373</v>
      </c>
      <c r="D13" s="648" t="s">
        <v>384</v>
      </c>
      <c r="E13" s="649">
        <v>195547000</v>
      </c>
      <c r="F13" s="649">
        <v>174730135</v>
      </c>
      <c r="G13" s="649">
        <f t="shared" si="0"/>
        <v>20816865</v>
      </c>
      <c r="H13" s="650">
        <f>+G13</f>
        <v>20816865</v>
      </c>
    </row>
    <row r="14" spans="1:8" ht="51" x14ac:dyDescent="0.2">
      <c r="A14" s="645"/>
      <c r="B14" s="646" t="s">
        <v>385</v>
      </c>
      <c r="C14" s="647" t="s">
        <v>386</v>
      </c>
      <c r="D14" s="648" t="s">
        <v>278</v>
      </c>
      <c r="E14" s="649">
        <v>409372000</v>
      </c>
      <c r="F14" s="649">
        <v>68271720</v>
      </c>
      <c r="G14" s="649">
        <f t="shared" si="0"/>
        <v>341100280</v>
      </c>
      <c r="H14" s="650">
        <f>+G14</f>
        <v>341100280</v>
      </c>
    </row>
    <row r="15" spans="1:8" ht="25.5" x14ac:dyDescent="0.2">
      <c r="A15" s="645"/>
      <c r="B15" s="646" t="s">
        <v>387</v>
      </c>
      <c r="C15" s="647" t="s">
        <v>373</v>
      </c>
      <c r="D15" s="648" t="s">
        <v>388</v>
      </c>
      <c r="E15" s="649">
        <v>2393813945</v>
      </c>
      <c r="F15" s="649">
        <v>1042545852</v>
      </c>
      <c r="G15" s="649">
        <f t="shared" si="0"/>
        <v>1351268093</v>
      </c>
      <c r="H15" s="650">
        <f>+G15</f>
        <v>1351268093</v>
      </c>
    </row>
    <row r="16" spans="1:8" ht="63.75" x14ac:dyDescent="0.2">
      <c r="A16" s="645"/>
      <c r="B16" s="646" t="s">
        <v>389</v>
      </c>
      <c r="C16" s="647" t="s">
        <v>386</v>
      </c>
      <c r="D16" s="648" t="s">
        <v>390</v>
      </c>
      <c r="E16" s="649">
        <v>737912802</v>
      </c>
      <c r="F16" s="649">
        <v>194500000</v>
      </c>
      <c r="G16" s="649">
        <f t="shared" si="0"/>
        <v>543412802</v>
      </c>
      <c r="H16" s="650">
        <f>+G16</f>
        <v>543412802</v>
      </c>
    </row>
    <row r="17" spans="1:9" ht="63.75" x14ac:dyDescent="0.2">
      <c r="A17" s="645"/>
      <c r="B17" s="646" t="s">
        <v>316</v>
      </c>
      <c r="C17" s="647" t="s">
        <v>391</v>
      </c>
      <c r="D17" s="648" t="s">
        <v>392</v>
      </c>
      <c r="E17" s="649">
        <v>96630310000</v>
      </c>
      <c r="F17" s="649">
        <v>2174196570</v>
      </c>
      <c r="G17" s="649">
        <f t="shared" si="0"/>
        <v>94456113430</v>
      </c>
      <c r="H17" s="650">
        <v>59846236696</v>
      </c>
    </row>
    <row r="18" spans="1:9" ht="38.25" x14ac:dyDescent="0.2">
      <c r="A18" s="645"/>
      <c r="B18" s="646" t="s">
        <v>323</v>
      </c>
      <c r="C18" s="647" t="s">
        <v>369</v>
      </c>
      <c r="D18" s="648" t="s">
        <v>392</v>
      </c>
      <c r="E18" s="649">
        <v>101566718674</v>
      </c>
      <c r="F18" s="649">
        <v>3664850014</v>
      </c>
      <c r="G18" s="649">
        <f t="shared" si="0"/>
        <v>97901868660</v>
      </c>
      <c r="H18" s="650">
        <v>74532293901.08017</v>
      </c>
    </row>
    <row r="19" spans="1:9" ht="51" x14ac:dyDescent="0.2">
      <c r="A19" s="645"/>
      <c r="B19" s="646" t="s">
        <v>328</v>
      </c>
      <c r="C19" s="647" t="s">
        <v>393</v>
      </c>
      <c r="D19" s="648" t="s">
        <v>392</v>
      </c>
      <c r="E19" s="649">
        <v>10927413799</v>
      </c>
      <c r="F19" s="649">
        <v>2151393198.04</v>
      </c>
      <c r="G19" s="649">
        <f t="shared" si="0"/>
        <v>8776020600.9599991</v>
      </c>
      <c r="H19" s="650">
        <v>5849395696</v>
      </c>
    </row>
    <row r="20" spans="1:9" ht="25.5" x14ac:dyDescent="0.2">
      <c r="A20" s="645"/>
      <c r="B20" s="646" t="s">
        <v>394</v>
      </c>
      <c r="C20" s="647" t="s">
        <v>386</v>
      </c>
      <c r="D20" s="648" t="s">
        <v>395</v>
      </c>
      <c r="E20" s="649">
        <v>1546730604</v>
      </c>
      <c r="F20" s="649">
        <v>173358539</v>
      </c>
      <c r="G20" s="649">
        <f t="shared" si="0"/>
        <v>1373372065</v>
      </c>
      <c r="H20" s="650">
        <f>+G20</f>
        <v>1373372065</v>
      </c>
    </row>
    <row r="21" spans="1:9" ht="25.5" x14ac:dyDescent="0.2">
      <c r="A21" s="645"/>
      <c r="B21" s="646" t="s">
        <v>717</v>
      </c>
      <c r="C21" s="647" t="s">
        <v>386</v>
      </c>
      <c r="D21" s="648" t="s">
        <v>395</v>
      </c>
      <c r="E21" s="649">
        <v>81273468805</v>
      </c>
      <c r="F21" s="649">
        <v>0</v>
      </c>
      <c r="G21" s="649">
        <f t="shared" si="0"/>
        <v>81273468805</v>
      </c>
      <c r="H21" s="650">
        <v>42047752747</v>
      </c>
    </row>
    <row r="22" spans="1:9" ht="89.25" x14ac:dyDescent="0.2">
      <c r="A22" s="645"/>
      <c r="B22" s="651" t="s">
        <v>718</v>
      </c>
      <c r="C22" s="647" t="s">
        <v>719</v>
      </c>
      <c r="D22" s="648" t="s">
        <v>720</v>
      </c>
      <c r="E22" s="649">
        <v>773389148</v>
      </c>
      <c r="F22" s="649">
        <v>0</v>
      </c>
      <c r="G22" s="649">
        <f t="shared" si="0"/>
        <v>773389148</v>
      </c>
      <c r="H22" s="650"/>
      <c r="I22" s="631" t="s">
        <v>721</v>
      </c>
    </row>
    <row r="23" spans="1:9" ht="51" x14ac:dyDescent="0.2">
      <c r="A23" s="645"/>
      <c r="B23" s="651" t="s">
        <v>722</v>
      </c>
      <c r="C23" s="647" t="s">
        <v>379</v>
      </c>
      <c r="D23" s="648" t="s">
        <v>720</v>
      </c>
      <c r="E23" s="649">
        <v>625315447</v>
      </c>
      <c r="F23" s="649">
        <v>0</v>
      </c>
      <c r="G23" s="649">
        <f t="shared" si="0"/>
        <v>625315447</v>
      </c>
      <c r="H23" s="650"/>
      <c r="I23" s="631" t="s">
        <v>721</v>
      </c>
    </row>
    <row r="24" spans="1:9" x14ac:dyDescent="0.2">
      <c r="A24" s="645"/>
      <c r="B24" s="652"/>
      <c r="C24" s="653"/>
      <c r="D24" s="654"/>
      <c r="E24" s="655"/>
      <c r="F24" s="656"/>
      <c r="G24" s="649"/>
      <c r="H24" s="657"/>
    </row>
    <row r="25" spans="1:9" x14ac:dyDescent="0.2">
      <c r="A25" s="645"/>
      <c r="B25" s="652"/>
      <c r="C25" s="653"/>
      <c r="D25" s="654"/>
      <c r="E25" s="655"/>
      <c r="F25" s="656"/>
      <c r="G25" s="649"/>
      <c r="H25" s="657"/>
    </row>
    <row r="26" spans="1:9" ht="15.75" x14ac:dyDescent="0.25">
      <c r="B26" s="658" t="s">
        <v>396</v>
      </c>
      <c r="C26" s="659"/>
      <c r="D26" s="659"/>
      <c r="E26" s="659"/>
      <c r="F26" s="660"/>
      <c r="G26" s="661">
        <f>SUM(G5:G25)</f>
        <v>297588068917.29004</v>
      </c>
      <c r="H26" s="661">
        <f>SUM(H5:H25)</f>
        <v>195223616279.73846</v>
      </c>
    </row>
    <row r="27" spans="1:9" ht="15" x14ac:dyDescent="0.2">
      <c r="B27" s="662"/>
      <c r="C27" s="663"/>
      <c r="D27" s="663"/>
      <c r="E27" s="664"/>
      <c r="F27" s="665"/>
      <c r="G27" s="666"/>
      <c r="H27" s="666"/>
    </row>
    <row r="28" spans="1:9" ht="23.25" x14ac:dyDescent="0.35">
      <c r="B28" s="667" t="s">
        <v>397</v>
      </c>
      <c r="C28" s="659"/>
      <c r="D28" s="659"/>
      <c r="E28" s="659"/>
      <c r="F28" s="659"/>
      <c r="G28" s="659"/>
      <c r="H28" s="668"/>
    </row>
    <row r="29" spans="1:9" ht="25.5" x14ac:dyDescent="0.25">
      <c r="B29" s="669" t="s">
        <v>182</v>
      </c>
      <c r="C29" s="660"/>
      <c r="D29" s="670" t="s">
        <v>360</v>
      </c>
      <c r="E29" s="660"/>
      <c r="F29" s="642" t="s">
        <v>187</v>
      </c>
      <c r="G29" s="642" t="s">
        <v>398</v>
      </c>
      <c r="H29" s="644" t="s">
        <v>364</v>
      </c>
    </row>
    <row r="30" spans="1:9" ht="15.75" x14ac:dyDescent="0.25">
      <c r="B30" s="671" t="s">
        <v>399</v>
      </c>
      <c r="C30" s="660"/>
      <c r="D30" s="672" t="s">
        <v>400</v>
      </c>
      <c r="E30" s="660"/>
      <c r="F30" s="673" t="s">
        <v>401</v>
      </c>
      <c r="G30" s="674">
        <v>8200000000</v>
      </c>
      <c r="H30" s="675">
        <f t="shared" ref="H30:H31" si="2">+G30</f>
        <v>8200000000</v>
      </c>
    </row>
    <row r="31" spans="1:9" ht="15.75" x14ac:dyDescent="0.25">
      <c r="B31" s="671" t="s">
        <v>402</v>
      </c>
      <c r="C31" s="660"/>
      <c r="D31" s="672" t="s">
        <v>403</v>
      </c>
      <c r="E31" s="660"/>
      <c r="F31" s="673" t="s">
        <v>401</v>
      </c>
      <c r="G31" s="674">
        <v>1200000000</v>
      </c>
      <c r="H31" s="675">
        <f t="shared" si="2"/>
        <v>1200000000</v>
      </c>
    </row>
    <row r="32" spans="1:9" ht="15.75" x14ac:dyDescent="0.25">
      <c r="B32" s="658" t="s">
        <v>396</v>
      </c>
      <c r="C32" s="659"/>
      <c r="D32" s="659"/>
      <c r="E32" s="659"/>
      <c r="F32" s="660"/>
      <c r="G32" s="676">
        <f t="shared" ref="G32:H32" si="3">SUM(G30:G31)</f>
        <v>9400000000</v>
      </c>
      <c r="H32" s="677">
        <f t="shared" si="3"/>
        <v>9400000000</v>
      </c>
    </row>
    <row r="33" spans="2:8" ht="23.25" x14ac:dyDescent="0.35">
      <c r="B33" s="667" t="s">
        <v>404</v>
      </c>
      <c r="C33" s="659"/>
      <c r="D33" s="659"/>
      <c r="E33" s="659"/>
      <c r="F33" s="659"/>
      <c r="G33" s="659"/>
      <c r="H33" s="668"/>
    </row>
    <row r="34" spans="2:8" ht="25.5" x14ac:dyDescent="0.25">
      <c r="B34" s="678" t="s">
        <v>405</v>
      </c>
      <c r="C34" s="659"/>
      <c r="D34" s="659"/>
      <c r="E34" s="660"/>
      <c r="F34" s="679" t="s">
        <v>406</v>
      </c>
      <c r="G34" s="680" t="s">
        <v>398</v>
      </c>
      <c r="H34" s="644" t="s">
        <v>364</v>
      </c>
    </row>
    <row r="35" spans="2:8" ht="15.75" x14ac:dyDescent="0.25">
      <c r="B35" s="681" t="s">
        <v>407</v>
      </c>
      <c r="C35" s="659"/>
      <c r="D35" s="659"/>
      <c r="E35" s="660"/>
      <c r="F35" s="682" t="s">
        <v>408</v>
      </c>
      <c r="G35" s="683">
        <v>16038519343</v>
      </c>
      <c r="H35" s="684">
        <f>+G35</f>
        <v>16038519343</v>
      </c>
    </row>
    <row r="36" spans="2:8" ht="15.75" x14ac:dyDescent="0.25">
      <c r="B36" s="658" t="s">
        <v>396</v>
      </c>
      <c r="C36" s="659"/>
      <c r="D36" s="659"/>
      <c r="E36" s="659"/>
      <c r="F36" s="660"/>
      <c r="G36" s="676">
        <f t="shared" ref="G36:H36" si="4">SUM(G35)</f>
        <v>16038519343</v>
      </c>
      <c r="H36" s="677">
        <f t="shared" si="4"/>
        <v>16038519343</v>
      </c>
    </row>
    <row r="37" spans="2:8" ht="23.25" x14ac:dyDescent="0.35">
      <c r="B37" s="667" t="s">
        <v>409</v>
      </c>
      <c r="C37" s="659"/>
      <c r="D37" s="659"/>
      <c r="E37" s="659"/>
      <c r="F37" s="659"/>
      <c r="G37" s="659"/>
      <c r="H37" s="668"/>
    </row>
    <row r="38" spans="2:8" ht="25.5" x14ac:dyDescent="0.25">
      <c r="B38" s="678" t="s">
        <v>405</v>
      </c>
      <c r="C38" s="659"/>
      <c r="D38" s="659"/>
      <c r="E38" s="660"/>
      <c r="F38" s="679" t="s">
        <v>406</v>
      </c>
      <c r="G38" s="680" t="s">
        <v>398</v>
      </c>
      <c r="H38" s="644" t="s">
        <v>364</v>
      </c>
    </row>
    <row r="39" spans="2:8" ht="15.75" x14ac:dyDescent="0.25">
      <c r="B39" s="681" t="s">
        <v>410</v>
      </c>
      <c r="C39" s="659"/>
      <c r="D39" s="659"/>
      <c r="E39" s="660"/>
      <c r="F39" s="682" t="s">
        <v>411</v>
      </c>
      <c r="G39" s="683">
        <v>50000000</v>
      </c>
      <c r="H39" s="684">
        <v>50000000</v>
      </c>
    </row>
    <row r="40" spans="2:8" ht="15.75" x14ac:dyDescent="0.25">
      <c r="B40" s="685"/>
      <c r="C40" s="659"/>
      <c r="D40" s="659"/>
      <c r="E40" s="659"/>
      <c r="F40" s="660"/>
      <c r="G40" s="686">
        <f t="shared" ref="G40:H40" si="5">SUM(G39)</f>
        <v>50000000</v>
      </c>
      <c r="H40" s="686">
        <f t="shared" si="5"/>
        <v>50000000</v>
      </c>
    </row>
    <row r="44" spans="2:8" ht="16.5" thickBot="1" x14ac:dyDescent="0.3">
      <c r="B44" s="687" t="s">
        <v>412</v>
      </c>
      <c r="C44" s="636"/>
      <c r="D44" s="636"/>
      <c r="E44" s="636"/>
      <c r="F44" s="636"/>
      <c r="G44" s="636"/>
      <c r="H44" s="637"/>
    </row>
    <row r="45" spans="2:8" ht="31.5" x14ac:dyDescent="0.25">
      <c r="B45" s="688" t="s">
        <v>413</v>
      </c>
      <c r="C45" s="689"/>
      <c r="D45" s="689"/>
      <c r="E45" s="689"/>
      <c r="F45" s="690"/>
      <c r="G45" s="691" t="s">
        <v>398</v>
      </c>
      <c r="H45" s="692" t="s">
        <v>364</v>
      </c>
    </row>
    <row r="46" spans="2:8" ht="15.75" x14ac:dyDescent="0.25">
      <c r="B46" s="693" t="s">
        <v>414</v>
      </c>
      <c r="C46" s="659"/>
      <c r="D46" s="659"/>
      <c r="E46" s="659"/>
      <c r="F46" s="660"/>
      <c r="G46" s="694">
        <f t="shared" ref="G46:H46" si="6">+G26</f>
        <v>297588068917.29004</v>
      </c>
      <c r="H46" s="695">
        <f t="shared" si="6"/>
        <v>195223616279.73846</v>
      </c>
    </row>
    <row r="47" spans="2:8" ht="15.75" x14ac:dyDescent="0.25">
      <c r="B47" s="693" t="s">
        <v>415</v>
      </c>
      <c r="C47" s="659"/>
      <c r="D47" s="659"/>
      <c r="E47" s="659"/>
      <c r="F47" s="660"/>
      <c r="G47" s="694">
        <f t="shared" ref="G47:H47" si="7">+G32</f>
        <v>9400000000</v>
      </c>
      <c r="H47" s="695">
        <f t="shared" si="7"/>
        <v>9400000000</v>
      </c>
    </row>
    <row r="48" spans="2:8" ht="15.75" x14ac:dyDescent="0.25">
      <c r="B48" s="693" t="s">
        <v>416</v>
      </c>
      <c r="C48" s="659"/>
      <c r="D48" s="659"/>
      <c r="E48" s="659"/>
      <c r="F48" s="660"/>
      <c r="G48" s="694">
        <f t="shared" ref="G48:H48" si="8">+G36</f>
        <v>16038519343</v>
      </c>
      <c r="H48" s="695">
        <f t="shared" si="8"/>
        <v>16038519343</v>
      </c>
    </row>
    <row r="49" spans="2:8" ht="15.75" x14ac:dyDescent="0.25">
      <c r="B49" s="696" t="s">
        <v>417</v>
      </c>
      <c r="C49" s="659"/>
      <c r="D49" s="659"/>
      <c r="E49" s="659"/>
      <c r="F49" s="660"/>
      <c r="G49" s="694">
        <f t="shared" ref="G49:H49" si="9">+G40</f>
        <v>50000000</v>
      </c>
      <c r="H49" s="695">
        <f t="shared" si="9"/>
        <v>50000000</v>
      </c>
    </row>
    <row r="50" spans="2:8" ht="16.5" thickBot="1" x14ac:dyDescent="0.3">
      <c r="B50" s="697" t="s">
        <v>418</v>
      </c>
      <c r="C50" s="698"/>
      <c r="D50" s="698"/>
      <c r="E50" s="698"/>
      <c r="F50" s="699"/>
      <c r="G50" s="700">
        <f t="shared" ref="G50:H50" si="10">SUM(G46:G49)</f>
        <v>323076588260.29004</v>
      </c>
      <c r="H50" s="701">
        <f t="shared" si="10"/>
        <v>220712135622.73846</v>
      </c>
    </row>
    <row r="51" spans="2:8" ht="31.5" x14ac:dyDescent="0.25">
      <c r="B51" s="688" t="s">
        <v>419</v>
      </c>
      <c r="C51" s="689"/>
      <c r="D51" s="689"/>
      <c r="E51" s="689"/>
      <c r="F51" s="690"/>
      <c r="G51" s="691" t="s">
        <v>420</v>
      </c>
      <c r="H51" s="692" t="s">
        <v>421</v>
      </c>
    </row>
    <row r="52" spans="2:8" ht="15.75" x14ac:dyDescent="0.25">
      <c r="B52" s="693" t="s">
        <v>422</v>
      </c>
      <c r="C52" s="659"/>
      <c r="D52" s="659"/>
      <c r="E52" s="659"/>
      <c r="F52" s="660"/>
      <c r="G52" s="694">
        <v>261160533</v>
      </c>
      <c r="H52" s="695">
        <f>+G52</f>
        <v>261160533</v>
      </c>
    </row>
    <row r="53" spans="2:8" ht="16.5" thickBot="1" x14ac:dyDescent="0.3">
      <c r="B53" s="702" t="s">
        <v>423</v>
      </c>
      <c r="C53" s="698"/>
      <c r="D53" s="698"/>
      <c r="E53" s="698"/>
      <c r="F53" s="699"/>
      <c r="G53" s="703">
        <f>+G50+G52</f>
        <v>323337748793.29004</v>
      </c>
      <c r="H53" s="703">
        <f>+H50+H52</f>
        <v>220973296155.73846</v>
      </c>
    </row>
    <row r="54" spans="2:8" x14ac:dyDescent="0.2">
      <c r="B54" s="704" t="s">
        <v>723</v>
      </c>
      <c r="C54" s="705"/>
      <c r="D54" s="705"/>
      <c r="E54" s="705"/>
      <c r="F54" s="705"/>
      <c r="G54" s="705"/>
      <c r="H54" s="705"/>
    </row>
    <row r="57" spans="2:8" ht="13.5" thickBot="1" x14ac:dyDescent="0.25"/>
    <row r="58" spans="2:8" ht="32.25" thickBot="1" x14ac:dyDescent="0.25">
      <c r="B58" s="706" t="s">
        <v>724</v>
      </c>
      <c r="C58" s="707" t="s">
        <v>725</v>
      </c>
      <c r="D58" s="707" t="s">
        <v>726</v>
      </c>
    </row>
    <row r="59" spans="2:8" ht="16.5" thickBot="1" x14ac:dyDescent="0.25">
      <c r="B59" s="708" t="s">
        <v>416</v>
      </c>
      <c r="C59" s="709">
        <f>+G48</f>
        <v>16038519343</v>
      </c>
      <c r="D59" s="709">
        <f>+C59</f>
        <v>16038519343</v>
      </c>
    </row>
    <row r="60" spans="2:8" ht="16.5" thickBot="1" x14ac:dyDescent="0.25">
      <c r="B60" s="708" t="s">
        <v>727</v>
      </c>
      <c r="C60" s="709">
        <v>8200000000</v>
      </c>
      <c r="D60" s="709">
        <v>8200000000</v>
      </c>
    </row>
    <row r="61" spans="2:8" ht="16.5" thickBot="1" x14ac:dyDescent="0.25">
      <c r="B61" s="708" t="s">
        <v>728</v>
      </c>
      <c r="C61" s="709">
        <v>1200000000</v>
      </c>
      <c r="D61" s="709">
        <v>1200000000</v>
      </c>
    </row>
    <row r="62" spans="2:8" ht="16.5" thickBot="1" x14ac:dyDescent="0.25">
      <c r="B62" s="710" t="s">
        <v>729</v>
      </c>
      <c r="C62" s="711">
        <f>SUM(C59:C61)</f>
        <v>25438519343</v>
      </c>
      <c r="D62" s="711">
        <f>SUM(D59:D61)</f>
        <v>25438519343</v>
      </c>
    </row>
    <row r="63" spans="2:8" ht="16.5" thickBot="1" x14ac:dyDescent="0.25">
      <c r="B63" s="708" t="s">
        <v>417</v>
      </c>
      <c r="C63" s="709">
        <v>50000000</v>
      </c>
      <c r="D63" s="709">
        <v>50000000</v>
      </c>
    </row>
    <row r="64" spans="2:8" ht="16.5" thickBot="1" x14ac:dyDescent="0.25">
      <c r="B64" s="708" t="s">
        <v>730</v>
      </c>
      <c r="C64" s="709">
        <f>+G17+G18+G19+G20+G21</f>
        <v>283780843560.95996</v>
      </c>
      <c r="D64" s="709">
        <f>+H17+H18+H19+H20+H21</f>
        <v>183649051105.08017</v>
      </c>
    </row>
    <row r="65" spans="2:4" ht="16.5" thickBot="1" x14ac:dyDescent="0.25">
      <c r="B65" s="708" t="s">
        <v>414</v>
      </c>
      <c r="C65" s="709">
        <f>+G26-C64</f>
        <v>13807225356.330078</v>
      </c>
      <c r="D65" s="709">
        <f>+H26-D64</f>
        <v>11574565174.658295</v>
      </c>
    </row>
    <row r="66" spans="2:4" ht="16.5" thickBot="1" x14ac:dyDescent="0.25">
      <c r="B66" s="710" t="s">
        <v>731</v>
      </c>
      <c r="C66" s="711">
        <f>SUM(C63:C65)</f>
        <v>297638068917.29004</v>
      </c>
      <c r="D66" s="711">
        <f>SUM(D63:D65)</f>
        <v>195273616279.73846</v>
      </c>
    </row>
    <row r="67" spans="2:4" ht="16.5" thickBot="1" x14ac:dyDescent="0.25">
      <c r="B67" s="710" t="s">
        <v>732</v>
      </c>
      <c r="C67" s="711">
        <f>SUM(C66,C62)</f>
        <v>323076588260.29004</v>
      </c>
      <c r="D67" s="711">
        <f>SUM(D66,D62)</f>
        <v>220712135622.73846</v>
      </c>
    </row>
  </sheetData>
  <mergeCells count="30">
    <mergeCell ref="B49:F49"/>
    <mergeCell ref="B50:F50"/>
    <mergeCell ref="B51:F51"/>
    <mergeCell ref="B52:F52"/>
    <mergeCell ref="B53:F53"/>
    <mergeCell ref="B40:F40"/>
    <mergeCell ref="B44:H44"/>
    <mergeCell ref="B45:F45"/>
    <mergeCell ref="B46:F46"/>
    <mergeCell ref="B47:F47"/>
    <mergeCell ref="B48:F48"/>
    <mergeCell ref="B34:E34"/>
    <mergeCell ref="B35:E35"/>
    <mergeCell ref="B36:F36"/>
    <mergeCell ref="B37:H37"/>
    <mergeCell ref="B38:E38"/>
    <mergeCell ref="B39:E39"/>
    <mergeCell ref="B30:C30"/>
    <mergeCell ref="D30:E30"/>
    <mergeCell ref="B31:C31"/>
    <mergeCell ref="D31:E31"/>
    <mergeCell ref="B32:F32"/>
    <mergeCell ref="B33:H33"/>
    <mergeCell ref="B1:H1"/>
    <mergeCell ref="B2:H2"/>
    <mergeCell ref="B3:H3"/>
    <mergeCell ref="B26:F26"/>
    <mergeCell ref="B28:H28"/>
    <mergeCell ref="B29:C29"/>
    <mergeCell ref="D29:E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9"/>
  <sheetViews>
    <sheetView showGridLines="0" workbookViewId="0"/>
  </sheetViews>
  <sheetFormatPr baseColWidth="10" defaultColWidth="11.25" defaultRowHeight="15" customHeight="1" x14ac:dyDescent="0.25"/>
  <cols>
    <col min="1" max="1" width="11" customWidth="1"/>
    <col min="2" max="2" width="32.375" hidden="1" customWidth="1"/>
    <col min="3" max="3" width="34.375" hidden="1" customWidth="1"/>
    <col min="4" max="4" width="34.625" hidden="1" customWidth="1"/>
    <col min="5" max="5" width="32.5" hidden="1" customWidth="1"/>
    <col min="6" max="6" width="30.25" hidden="1" customWidth="1"/>
    <col min="7" max="7" width="23.125" hidden="1" customWidth="1"/>
    <col min="8" max="8" width="26.625" hidden="1" customWidth="1"/>
    <col min="9" max="9" width="27.125" hidden="1" customWidth="1"/>
    <col min="10" max="10" width="33.375" hidden="1" customWidth="1"/>
    <col min="11" max="11" width="39.375" hidden="1" customWidth="1"/>
    <col min="12" max="12" width="40.25" customWidth="1"/>
    <col min="13" max="13" width="43.5" customWidth="1"/>
    <col min="14" max="14" width="50.375" customWidth="1"/>
    <col min="15" max="15" width="56.375" customWidth="1"/>
    <col min="16" max="16" width="21.625" customWidth="1"/>
    <col min="17" max="17" width="27.625" customWidth="1"/>
    <col min="18" max="18" width="18.625" customWidth="1"/>
    <col min="19" max="19" width="21.25" customWidth="1"/>
    <col min="20" max="20" width="23" customWidth="1"/>
    <col min="21" max="21" width="10.625" customWidth="1"/>
    <col min="22" max="41" width="11" customWidth="1"/>
  </cols>
  <sheetData>
    <row r="1" spans="1:21" ht="98.25" customHeight="1" x14ac:dyDescent="0.25">
      <c r="A1" s="472"/>
      <c r="B1" s="473"/>
      <c r="C1" s="626" t="s">
        <v>625</v>
      </c>
      <c r="D1" s="558"/>
      <c r="E1" s="558"/>
      <c r="F1" s="558"/>
      <c r="G1" s="558"/>
      <c r="H1" s="558"/>
      <c r="I1" s="558"/>
      <c r="J1" s="558"/>
      <c r="K1" s="558"/>
      <c r="L1" s="558"/>
      <c r="M1" s="558"/>
      <c r="N1" s="558"/>
      <c r="O1" s="558"/>
      <c r="P1" s="558"/>
      <c r="Q1" s="558"/>
      <c r="R1" s="558"/>
      <c r="S1" s="474"/>
      <c r="T1" s="475"/>
      <c r="U1" s="472"/>
    </row>
    <row r="2" spans="1:21" ht="69.75" customHeight="1" x14ac:dyDescent="0.25">
      <c r="A2" s="472"/>
      <c r="B2" s="627" t="s">
        <v>626</v>
      </c>
      <c r="C2" s="628"/>
      <c r="D2" s="629"/>
      <c r="E2" s="630" t="s">
        <v>167</v>
      </c>
      <c r="F2" s="522"/>
      <c r="G2" s="630" t="s">
        <v>627</v>
      </c>
      <c r="H2" s="522"/>
      <c r="I2" s="476" t="s">
        <v>628</v>
      </c>
      <c r="J2" s="630" t="s">
        <v>629</v>
      </c>
      <c r="K2" s="522"/>
      <c r="L2" s="630" t="s">
        <v>630</v>
      </c>
      <c r="M2" s="521"/>
      <c r="N2" s="521"/>
      <c r="O2" s="521"/>
      <c r="P2" s="521"/>
      <c r="Q2" s="521"/>
      <c r="R2" s="521"/>
      <c r="S2" s="521"/>
      <c r="T2" s="522"/>
      <c r="U2" s="472"/>
    </row>
    <row r="3" spans="1:21" ht="75" customHeight="1" x14ac:dyDescent="0.25">
      <c r="A3" s="477"/>
      <c r="B3" s="478" t="s">
        <v>631</v>
      </c>
      <c r="C3" s="479" t="s">
        <v>632</v>
      </c>
      <c r="D3" s="479" t="s">
        <v>183</v>
      </c>
      <c r="E3" s="479" t="s">
        <v>176</v>
      </c>
      <c r="F3" s="479" t="s">
        <v>175</v>
      </c>
      <c r="G3" s="479" t="s">
        <v>174</v>
      </c>
      <c r="H3" s="479" t="s">
        <v>633</v>
      </c>
      <c r="I3" s="479" t="s">
        <v>634</v>
      </c>
      <c r="J3" s="479" t="s">
        <v>180</v>
      </c>
      <c r="K3" s="479" t="s">
        <v>635</v>
      </c>
      <c r="L3" s="479" t="s">
        <v>182</v>
      </c>
      <c r="M3" s="479" t="s">
        <v>183</v>
      </c>
      <c r="N3" s="479" t="s">
        <v>184</v>
      </c>
      <c r="O3" s="479" t="s">
        <v>636</v>
      </c>
      <c r="P3" s="479" t="s">
        <v>186</v>
      </c>
      <c r="Q3" s="479" t="s">
        <v>187</v>
      </c>
      <c r="R3" s="480" t="s">
        <v>637</v>
      </c>
      <c r="S3" s="480" t="s">
        <v>638</v>
      </c>
      <c r="T3" s="480" t="s">
        <v>639</v>
      </c>
      <c r="U3" s="477"/>
    </row>
    <row r="4" spans="1:21" ht="270" customHeight="1" x14ac:dyDescent="0.25">
      <c r="A4" s="472">
        <v>1</v>
      </c>
      <c r="B4" s="481" t="s">
        <v>640</v>
      </c>
      <c r="C4" s="481" t="s">
        <v>641</v>
      </c>
      <c r="D4" s="481" t="s">
        <v>642</v>
      </c>
      <c r="E4" s="481" t="s">
        <v>643</v>
      </c>
      <c r="F4" s="481" t="s">
        <v>644</v>
      </c>
      <c r="G4" s="481" t="s">
        <v>524</v>
      </c>
      <c r="H4" s="481" t="s">
        <v>645</v>
      </c>
      <c r="I4" s="481" t="s">
        <v>646</v>
      </c>
      <c r="J4" s="481" t="s">
        <v>280</v>
      </c>
      <c r="K4" s="481" t="s">
        <v>647</v>
      </c>
      <c r="L4" s="481" t="s">
        <v>648</v>
      </c>
      <c r="M4" s="481" t="s">
        <v>649</v>
      </c>
      <c r="N4" s="481" t="s">
        <v>650</v>
      </c>
      <c r="O4" s="481" t="s">
        <v>651</v>
      </c>
      <c r="P4" s="481" t="s">
        <v>652</v>
      </c>
      <c r="Q4" s="481" t="s">
        <v>653</v>
      </c>
      <c r="R4" s="482">
        <v>4673572120.4200001</v>
      </c>
      <c r="S4" s="482">
        <v>3722389001</v>
      </c>
      <c r="T4" s="482">
        <f t="shared" ref="T4:T17" si="0">+R4-S4</f>
        <v>951183119.42000008</v>
      </c>
      <c r="U4" s="472"/>
    </row>
    <row r="5" spans="1:21" ht="198" customHeight="1" x14ac:dyDescent="0.25">
      <c r="A5" s="472">
        <v>2</v>
      </c>
      <c r="B5" s="481" t="s">
        <v>640</v>
      </c>
      <c r="C5" s="481" t="s">
        <v>641</v>
      </c>
      <c r="D5" s="481" t="s">
        <v>654</v>
      </c>
      <c r="E5" s="481" t="s">
        <v>643</v>
      </c>
      <c r="F5" s="481" t="s">
        <v>644</v>
      </c>
      <c r="G5" s="481" t="s">
        <v>524</v>
      </c>
      <c r="H5" s="481" t="s">
        <v>645</v>
      </c>
      <c r="I5" s="481" t="s">
        <v>646</v>
      </c>
      <c r="J5" s="481" t="s">
        <v>280</v>
      </c>
      <c r="K5" s="481" t="s">
        <v>647</v>
      </c>
      <c r="L5" s="481" t="s">
        <v>655</v>
      </c>
      <c r="M5" s="481" t="s">
        <v>656</v>
      </c>
      <c r="N5" s="481" t="s">
        <v>657</v>
      </c>
      <c r="O5" s="481" t="s">
        <v>658</v>
      </c>
      <c r="P5" s="481" t="s">
        <v>659</v>
      </c>
      <c r="Q5" s="481" t="s">
        <v>660</v>
      </c>
      <c r="R5" s="483" t="e">
        <f t="shared" ref="R5:S5" si="1">+#REF!</f>
        <v>#REF!</v>
      </c>
      <c r="S5" s="483" t="e">
        <f t="shared" si="1"/>
        <v>#REF!</v>
      </c>
      <c r="T5" s="483" t="e">
        <f t="shared" si="0"/>
        <v>#REF!</v>
      </c>
      <c r="U5" s="472"/>
    </row>
    <row r="6" spans="1:21" ht="409.5" customHeight="1" x14ac:dyDescent="0.25">
      <c r="A6" s="472">
        <v>3</v>
      </c>
      <c r="B6" s="481" t="s">
        <v>661</v>
      </c>
      <c r="C6" s="481" t="s">
        <v>662</v>
      </c>
      <c r="D6" s="481" t="s">
        <v>663</v>
      </c>
      <c r="E6" s="481" t="s">
        <v>643</v>
      </c>
      <c r="F6" s="481" t="s">
        <v>664</v>
      </c>
      <c r="G6" s="481" t="s">
        <v>665</v>
      </c>
      <c r="H6" s="481" t="s">
        <v>666</v>
      </c>
      <c r="I6" s="481" t="s">
        <v>646</v>
      </c>
      <c r="J6" s="481" t="s">
        <v>667</v>
      </c>
      <c r="K6" s="481" t="s">
        <v>668</v>
      </c>
      <c r="L6" s="481" t="s">
        <v>669</v>
      </c>
      <c r="M6" s="481" t="s">
        <v>670</v>
      </c>
      <c r="N6" s="484" t="s">
        <v>671</v>
      </c>
      <c r="O6" s="484" t="s">
        <v>672</v>
      </c>
      <c r="P6" s="481" t="s">
        <v>31</v>
      </c>
      <c r="Q6" s="481" t="s">
        <v>673</v>
      </c>
      <c r="R6" s="485" t="e">
        <f t="shared" ref="R6:S6" si="2">+#REF!</f>
        <v>#REF!</v>
      </c>
      <c r="S6" s="485" t="e">
        <f t="shared" si="2"/>
        <v>#REF!</v>
      </c>
      <c r="T6" s="483" t="e">
        <f t="shared" si="0"/>
        <v>#REF!</v>
      </c>
      <c r="U6" s="472"/>
    </row>
    <row r="7" spans="1:21" ht="194.25" customHeight="1" x14ac:dyDescent="0.25">
      <c r="A7" s="472">
        <v>4</v>
      </c>
      <c r="B7" s="481" t="s">
        <v>674</v>
      </c>
      <c r="C7" s="481" t="s">
        <v>675</v>
      </c>
      <c r="D7" s="481" t="s">
        <v>676</v>
      </c>
      <c r="E7" s="481" t="s">
        <v>643</v>
      </c>
      <c r="F7" s="481" t="s">
        <v>196</v>
      </c>
      <c r="G7" s="481" t="s">
        <v>524</v>
      </c>
      <c r="H7" s="481" t="s">
        <v>645</v>
      </c>
      <c r="I7" s="481" t="s">
        <v>677</v>
      </c>
      <c r="J7" s="481" t="s">
        <v>280</v>
      </c>
      <c r="K7" s="481" t="s">
        <v>678</v>
      </c>
      <c r="L7" s="481" t="s">
        <v>679</v>
      </c>
      <c r="M7" s="481" t="s">
        <v>680</v>
      </c>
      <c r="N7" s="481" t="s">
        <v>681</v>
      </c>
      <c r="O7" s="481" t="s">
        <v>682</v>
      </c>
      <c r="P7" s="481" t="s">
        <v>683</v>
      </c>
      <c r="Q7" s="481" t="s">
        <v>684</v>
      </c>
      <c r="R7" s="483" t="e">
        <f t="shared" ref="R7:S7" si="3">+#REF!</f>
        <v>#REF!</v>
      </c>
      <c r="S7" s="483" t="e">
        <f t="shared" si="3"/>
        <v>#REF!</v>
      </c>
      <c r="T7" s="483" t="e">
        <f t="shared" si="0"/>
        <v>#REF!</v>
      </c>
      <c r="U7" s="472"/>
    </row>
    <row r="8" spans="1:21" ht="12.75" customHeight="1" x14ac:dyDescent="0.25">
      <c r="A8" s="486">
        <v>5</v>
      </c>
      <c r="B8" s="487"/>
      <c r="C8" s="487"/>
      <c r="D8" s="487"/>
      <c r="E8" s="488"/>
      <c r="F8" s="488"/>
      <c r="G8" s="488"/>
      <c r="H8" s="488"/>
      <c r="I8" s="488"/>
      <c r="J8" s="488"/>
      <c r="K8" s="488"/>
      <c r="L8" s="489" t="s">
        <v>685</v>
      </c>
      <c r="M8" s="489" t="s">
        <v>686</v>
      </c>
      <c r="N8" s="489" t="s">
        <v>687</v>
      </c>
      <c r="O8" s="487"/>
      <c r="P8" s="490"/>
      <c r="Q8" s="490" t="e">
        <f t="shared" ref="Q8:S8" si="4">+#REF!</f>
        <v>#REF!</v>
      </c>
      <c r="R8" s="491" t="e">
        <f t="shared" si="4"/>
        <v>#REF!</v>
      </c>
      <c r="S8" s="491" t="e">
        <f t="shared" si="4"/>
        <v>#REF!</v>
      </c>
      <c r="T8" s="483" t="e">
        <f t="shared" si="0"/>
        <v>#REF!</v>
      </c>
      <c r="U8" s="492"/>
    </row>
    <row r="9" spans="1:21" ht="12.75" customHeight="1" x14ac:dyDescent="0.25">
      <c r="A9" s="472">
        <v>6</v>
      </c>
      <c r="B9" s="493"/>
      <c r="C9" s="493"/>
      <c r="D9" s="493"/>
      <c r="E9" s="494"/>
      <c r="F9" s="494"/>
      <c r="G9" s="494"/>
      <c r="H9" s="494"/>
      <c r="I9" s="494"/>
      <c r="J9" s="494"/>
      <c r="K9" s="494"/>
      <c r="L9" s="495" t="s">
        <v>688</v>
      </c>
      <c r="M9" s="495" t="s">
        <v>689</v>
      </c>
      <c r="N9" s="495" t="s">
        <v>690</v>
      </c>
      <c r="O9" s="493"/>
      <c r="P9" s="496"/>
      <c r="Q9" s="496" t="e">
        <f t="shared" ref="Q9:S9" si="5">+#REF!</f>
        <v>#REF!</v>
      </c>
      <c r="R9" s="497" t="e">
        <f t="shared" si="5"/>
        <v>#REF!</v>
      </c>
      <c r="S9" s="497" t="e">
        <f t="shared" si="5"/>
        <v>#REF!</v>
      </c>
      <c r="T9" s="483" t="e">
        <f t="shared" si="0"/>
        <v>#REF!</v>
      </c>
      <c r="U9" s="498"/>
    </row>
    <row r="10" spans="1:21" ht="12.75" customHeight="1" x14ac:dyDescent="0.25">
      <c r="A10" s="472">
        <v>7</v>
      </c>
      <c r="B10" s="493"/>
      <c r="C10" s="493"/>
      <c r="D10" s="493"/>
      <c r="E10" s="494"/>
      <c r="F10" s="494"/>
      <c r="G10" s="494"/>
      <c r="H10" s="494"/>
      <c r="I10" s="494"/>
      <c r="J10" s="494"/>
      <c r="K10" s="494"/>
      <c r="L10" s="495" t="s">
        <v>691</v>
      </c>
      <c r="M10" s="495" t="s">
        <v>692</v>
      </c>
      <c r="N10" s="495" t="s">
        <v>693</v>
      </c>
      <c r="O10" s="493"/>
      <c r="P10" s="496"/>
      <c r="Q10" s="496" t="e">
        <f t="shared" ref="Q10:S10" si="6">+#REF!</f>
        <v>#REF!</v>
      </c>
      <c r="R10" s="497" t="e">
        <f t="shared" si="6"/>
        <v>#REF!</v>
      </c>
      <c r="S10" s="497" t="e">
        <f t="shared" si="6"/>
        <v>#REF!</v>
      </c>
      <c r="T10" s="483" t="e">
        <f t="shared" si="0"/>
        <v>#REF!</v>
      </c>
      <c r="U10" s="498"/>
    </row>
    <row r="11" spans="1:21" ht="12.75" customHeight="1" x14ac:dyDescent="0.25">
      <c r="A11" s="472">
        <v>8</v>
      </c>
      <c r="B11" s="493"/>
      <c r="C11" s="493"/>
      <c r="D11" s="493"/>
      <c r="E11" s="494"/>
      <c r="F11" s="494"/>
      <c r="G11" s="494"/>
      <c r="H11" s="494"/>
      <c r="I11" s="494"/>
      <c r="J11" s="494"/>
      <c r="K11" s="494"/>
      <c r="L11" s="495" t="s">
        <v>694</v>
      </c>
      <c r="M11" s="495" t="s">
        <v>695</v>
      </c>
      <c r="N11" s="499" t="s">
        <v>696</v>
      </c>
      <c r="O11" s="493"/>
      <c r="P11" s="496"/>
      <c r="Q11" s="496" t="e">
        <f t="shared" ref="Q11:S11" si="7">+#REF!</f>
        <v>#REF!</v>
      </c>
      <c r="R11" s="497" t="e">
        <f t="shared" si="7"/>
        <v>#REF!</v>
      </c>
      <c r="S11" s="497" t="e">
        <f t="shared" si="7"/>
        <v>#REF!</v>
      </c>
      <c r="T11" s="483" t="e">
        <f t="shared" si="0"/>
        <v>#REF!</v>
      </c>
      <c r="U11" s="498"/>
    </row>
    <row r="12" spans="1:21" ht="12.75" customHeight="1" x14ac:dyDescent="0.25">
      <c r="A12" s="472">
        <v>9</v>
      </c>
      <c r="B12" s="493"/>
      <c r="C12" s="493"/>
      <c r="D12" s="493"/>
      <c r="E12" s="494"/>
      <c r="F12" s="494"/>
      <c r="G12" s="494"/>
      <c r="H12" s="494"/>
      <c r="I12" s="494"/>
      <c r="J12" s="494"/>
      <c r="K12" s="494"/>
      <c r="L12" s="495" t="s">
        <v>697</v>
      </c>
      <c r="M12" s="495" t="s">
        <v>351</v>
      </c>
      <c r="N12" s="499" t="s">
        <v>698</v>
      </c>
      <c r="O12" s="493"/>
      <c r="P12" s="496"/>
      <c r="Q12" s="496" t="e">
        <f t="shared" ref="Q12:S12" si="8">+#REF!</f>
        <v>#REF!</v>
      </c>
      <c r="R12" s="497" t="e">
        <f t="shared" si="8"/>
        <v>#REF!</v>
      </c>
      <c r="S12" s="497" t="e">
        <f t="shared" si="8"/>
        <v>#REF!</v>
      </c>
      <c r="T12" s="483" t="e">
        <f t="shared" si="0"/>
        <v>#REF!</v>
      </c>
      <c r="U12" s="498"/>
    </row>
    <row r="13" spans="1:21" ht="12.75" customHeight="1" x14ac:dyDescent="0.25">
      <c r="A13" s="472">
        <v>10</v>
      </c>
      <c r="B13" s="493"/>
      <c r="C13" s="493"/>
      <c r="D13" s="493"/>
      <c r="E13" s="494"/>
      <c r="F13" s="494"/>
      <c r="G13" s="494"/>
      <c r="H13" s="494"/>
      <c r="I13" s="494"/>
      <c r="J13" s="494"/>
      <c r="K13" s="494"/>
      <c r="L13" s="495" t="s">
        <v>699</v>
      </c>
      <c r="M13" s="495" t="s">
        <v>700</v>
      </c>
      <c r="N13" s="495" t="s">
        <v>701</v>
      </c>
      <c r="O13" s="493"/>
      <c r="P13" s="496"/>
      <c r="Q13" s="500" t="e">
        <f t="shared" ref="Q13:S13" si="9">+#REF!</f>
        <v>#REF!</v>
      </c>
      <c r="R13" s="497" t="e">
        <f t="shared" si="9"/>
        <v>#REF!</v>
      </c>
      <c r="S13" s="497" t="e">
        <f t="shared" si="9"/>
        <v>#REF!</v>
      </c>
      <c r="T13" s="483" t="e">
        <f t="shared" si="0"/>
        <v>#REF!</v>
      </c>
      <c r="U13" s="498"/>
    </row>
    <row r="14" spans="1:21" ht="12.75" customHeight="1" x14ac:dyDescent="0.25">
      <c r="A14" s="472">
        <v>11</v>
      </c>
      <c r="B14" s="501"/>
      <c r="C14" s="501"/>
      <c r="D14" s="501"/>
      <c r="E14" s="502"/>
      <c r="F14" s="502"/>
      <c r="G14" s="502"/>
      <c r="H14" s="502"/>
      <c r="I14" s="502"/>
      <c r="J14" s="502"/>
      <c r="K14" s="502"/>
      <c r="L14" s="495" t="s">
        <v>702</v>
      </c>
      <c r="M14" s="495" t="s">
        <v>703</v>
      </c>
      <c r="N14" s="499" t="s">
        <v>704</v>
      </c>
      <c r="O14" s="501"/>
      <c r="P14" s="503"/>
      <c r="Q14" s="503" t="s">
        <v>705</v>
      </c>
      <c r="R14" s="504">
        <v>96000000</v>
      </c>
      <c r="S14" s="504">
        <v>96000000</v>
      </c>
      <c r="T14" s="483">
        <f t="shared" si="0"/>
        <v>0</v>
      </c>
      <c r="U14" s="498"/>
    </row>
    <row r="15" spans="1:21" ht="12.75" customHeight="1" x14ac:dyDescent="0.25">
      <c r="A15" s="472">
        <v>12</v>
      </c>
      <c r="B15" s="493"/>
      <c r="C15" s="493"/>
      <c r="D15" s="493"/>
      <c r="E15" s="494"/>
      <c r="F15" s="494"/>
      <c r="G15" s="494"/>
      <c r="H15" s="494"/>
      <c r="I15" s="494"/>
      <c r="J15" s="494"/>
      <c r="K15" s="494"/>
      <c r="L15" s="495" t="s">
        <v>706</v>
      </c>
      <c r="M15" s="495" t="s">
        <v>707</v>
      </c>
      <c r="N15" s="499" t="s">
        <v>708</v>
      </c>
      <c r="O15" s="493"/>
      <c r="P15" s="496"/>
      <c r="Q15" s="496" t="s">
        <v>705</v>
      </c>
      <c r="R15" s="497">
        <v>96000000</v>
      </c>
      <c r="S15" s="497">
        <v>96000000</v>
      </c>
      <c r="T15" s="483">
        <f t="shared" si="0"/>
        <v>0</v>
      </c>
      <c r="U15" s="498"/>
    </row>
    <row r="16" spans="1:21" ht="233.25" customHeight="1" x14ac:dyDescent="0.25">
      <c r="A16" s="472">
        <v>13</v>
      </c>
      <c r="B16" s="493"/>
      <c r="C16" s="493"/>
      <c r="D16" s="493"/>
      <c r="E16" s="494"/>
      <c r="F16" s="494"/>
      <c r="G16" s="494"/>
      <c r="H16" s="494"/>
      <c r="I16" s="494"/>
      <c r="J16" s="494"/>
      <c r="K16" s="494"/>
      <c r="L16" s="505" t="s">
        <v>709</v>
      </c>
      <c r="M16" s="505" t="s">
        <v>680</v>
      </c>
      <c r="N16" s="505" t="s">
        <v>710</v>
      </c>
      <c r="O16" s="506"/>
      <c r="P16" s="507"/>
      <c r="Q16" s="508" t="s">
        <v>684</v>
      </c>
      <c r="R16" s="509"/>
      <c r="S16" s="509"/>
      <c r="T16" s="510">
        <f t="shared" si="0"/>
        <v>0</v>
      </c>
      <c r="U16" s="511" t="s">
        <v>711</v>
      </c>
    </row>
    <row r="17" spans="1:21" ht="12.75" customHeight="1" x14ac:dyDescent="0.25">
      <c r="A17" s="472">
        <v>14</v>
      </c>
      <c r="B17" s="512"/>
      <c r="C17" s="512"/>
      <c r="D17" s="512"/>
      <c r="E17" s="498"/>
      <c r="F17" s="498"/>
      <c r="G17" s="498"/>
      <c r="H17" s="498"/>
      <c r="I17" s="498"/>
      <c r="J17" s="498"/>
      <c r="K17" s="498"/>
      <c r="L17" s="499" t="s">
        <v>712</v>
      </c>
      <c r="M17" s="513" t="s">
        <v>713</v>
      </c>
      <c r="N17" s="493" t="s">
        <v>714</v>
      </c>
      <c r="O17" s="493"/>
      <c r="P17" s="496"/>
      <c r="Q17" s="514" t="s">
        <v>715</v>
      </c>
      <c r="R17" s="497">
        <v>608951801.75</v>
      </c>
      <c r="S17" s="497"/>
      <c r="T17" s="483">
        <f t="shared" si="0"/>
        <v>608951801.75</v>
      </c>
      <c r="U17" s="498"/>
    </row>
    <row r="18" spans="1:21" ht="12.75" customHeight="1" x14ac:dyDescent="0.25">
      <c r="A18" s="472"/>
      <c r="B18" s="515" t="s">
        <v>716</v>
      </c>
      <c r="C18" s="515"/>
      <c r="D18" s="515"/>
      <c r="E18" s="515"/>
      <c r="F18" s="515"/>
      <c r="G18" s="515"/>
      <c r="H18" s="515"/>
      <c r="I18" s="515"/>
      <c r="J18" s="515"/>
      <c r="K18" s="515"/>
      <c r="L18" s="515"/>
      <c r="M18" s="515"/>
      <c r="N18" s="515"/>
      <c r="O18" s="515"/>
      <c r="P18" s="515"/>
      <c r="Q18" s="515"/>
      <c r="R18" s="515"/>
      <c r="S18" s="515"/>
      <c r="T18" s="515"/>
      <c r="U18" s="498"/>
    </row>
    <row r="19" spans="1:21" ht="12.75" customHeight="1" x14ac:dyDescent="0.25">
      <c r="A19" s="472"/>
      <c r="B19" s="512"/>
      <c r="C19" s="512"/>
      <c r="D19" s="512"/>
      <c r="E19" s="498"/>
      <c r="F19" s="498"/>
      <c r="G19" s="498"/>
      <c r="H19" s="498"/>
      <c r="I19" s="498"/>
      <c r="J19" s="498"/>
      <c r="K19" s="498"/>
      <c r="L19" s="512"/>
      <c r="M19" s="512"/>
      <c r="N19" s="512"/>
      <c r="O19" s="512"/>
      <c r="P19" s="516"/>
      <c r="Q19" s="516"/>
      <c r="R19" s="517" t="e">
        <f t="shared" ref="R19:T19" si="10">SUBTOTAL(9,R3:R17)</f>
        <v>#REF!</v>
      </c>
      <c r="S19" s="517" t="e">
        <f t="shared" si="10"/>
        <v>#REF!</v>
      </c>
      <c r="T19" s="517" t="e">
        <f t="shared" si="10"/>
        <v>#REF!</v>
      </c>
      <c r="U19" s="498"/>
    </row>
  </sheetData>
  <autoFilter ref="C3:S18" xr:uid="{00000000-0009-0000-0000-000008000000}"/>
  <mergeCells count="6">
    <mergeCell ref="C1:R1"/>
    <mergeCell ref="B2:D2"/>
    <mergeCell ref="E2:F2"/>
    <mergeCell ref="G2:H2"/>
    <mergeCell ref="J2:K2"/>
    <mergeCell ref="L2:T2"/>
  </mergeCells>
  <dataValidations count="1">
    <dataValidation type="custom" allowBlank="1" showInputMessage="1" prompt="Cualquier contenido Maximo 390 Caracteres -  Relacione el resultado esperado del proyecto." sqref="M4" xr:uid="{00000000-0002-0000-0800-000000000000}">
      <formula1>AND(GTE(LEN(M4),MIN((0),(390))),LTE(LEN(M4),MAX((0),(390))))</formula1>
    </dataValidation>
  </dataValidations>
  <printOptions horizontalCentered="1" verticalCentered="1"/>
  <pageMargins left="0.23622047244094491" right="0.15748031496062992" top="0.31496062992125984" bottom="0.27559055118110237" header="0" footer="0"/>
  <pageSetup paperSize="66" fitToHeight="0" orientation="landscape"/>
  <headerFooter>
    <oddFooter>&amp;C&amp;A&amp;RPágina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25" defaultRowHeight="15" customHeight="1" x14ac:dyDescent="0.25"/>
  <cols>
    <col min="1" max="19" width="10.5" customWidth="1"/>
    <col min="20" max="20" width="16.5" customWidth="1"/>
    <col min="21" max="25" width="10.5" customWidth="1"/>
  </cols>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E1000"/>
  <sheetViews>
    <sheetView workbookViewId="0"/>
  </sheetViews>
  <sheetFormatPr baseColWidth="10" defaultColWidth="11.25" defaultRowHeight="15" customHeight="1" x14ac:dyDescent="0.25"/>
  <cols>
    <col min="1" max="1" width="1.75" customWidth="1"/>
    <col min="2" max="2" width="33.375" customWidth="1"/>
    <col min="3" max="3" width="21.5" hidden="1" customWidth="1"/>
    <col min="4" max="4" width="25.5" hidden="1" customWidth="1"/>
    <col min="5" max="5" width="28.375" hidden="1" customWidth="1"/>
    <col min="6" max="6" width="25.5" hidden="1" customWidth="1"/>
    <col min="7" max="9" width="16.75" customWidth="1"/>
    <col min="10" max="10" width="36.875" customWidth="1"/>
    <col min="11" max="12" width="6.25" customWidth="1"/>
    <col min="13" max="13" width="15.125" customWidth="1"/>
    <col min="14" max="14" width="41.875" customWidth="1"/>
    <col min="15" max="16" width="16.75" hidden="1" customWidth="1"/>
    <col min="17" max="18" width="15.375" hidden="1" customWidth="1"/>
    <col min="19" max="19" width="24.125" customWidth="1"/>
    <col min="20" max="20" width="26.5" customWidth="1"/>
    <col min="21" max="21" width="20.5" customWidth="1"/>
    <col min="22" max="24" width="19.5" customWidth="1"/>
    <col min="25" max="25" width="22.125" customWidth="1"/>
    <col min="26" max="26" width="21.75" customWidth="1"/>
    <col min="27" max="27" width="26.75" customWidth="1"/>
    <col min="28" max="28" width="77.375" customWidth="1"/>
    <col min="29" max="29" width="33" customWidth="1"/>
    <col min="30" max="30" width="50.125" customWidth="1"/>
    <col min="31" max="31" width="44.5" customWidth="1"/>
  </cols>
  <sheetData>
    <row r="1" spans="1:31" ht="15.75" x14ac:dyDescent="0.25">
      <c r="A1" s="1"/>
      <c r="B1" s="1"/>
      <c r="C1" s="1"/>
      <c r="D1" s="1"/>
      <c r="E1" s="1"/>
      <c r="F1" s="1"/>
      <c r="G1" s="1"/>
      <c r="H1" s="1"/>
      <c r="I1" s="1"/>
      <c r="J1" s="1"/>
      <c r="K1" s="1"/>
      <c r="L1" s="1"/>
      <c r="M1" s="1"/>
      <c r="N1" s="1"/>
      <c r="O1" s="1"/>
      <c r="P1" s="1"/>
      <c r="Q1" s="1"/>
      <c r="R1" s="1"/>
      <c r="S1" s="1"/>
      <c r="T1" s="2"/>
      <c r="U1" s="1"/>
      <c r="V1" s="1"/>
      <c r="W1" s="1"/>
      <c r="X1" s="1"/>
      <c r="Y1" s="1"/>
      <c r="Z1" s="1"/>
      <c r="AA1" s="1"/>
      <c r="AB1" s="1"/>
      <c r="AC1" s="1"/>
      <c r="AD1" s="1"/>
      <c r="AE1" s="1"/>
    </row>
    <row r="2" spans="1:31" ht="15.75" x14ac:dyDescent="0.25">
      <c r="A2" s="1"/>
      <c r="B2" s="1"/>
      <c r="C2" s="1"/>
      <c r="D2" s="1"/>
      <c r="E2" s="1"/>
      <c r="F2" s="1"/>
      <c r="G2" s="1"/>
      <c r="H2" s="1"/>
      <c r="I2" s="1"/>
      <c r="J2" s="1"/>
      <c r="K2" s="1"/>
      <c r="L2" s="1"/>
      <c r="M2" s="1"/>
      <c r="N2" s="1"/>
      <c r="O2" s="1"/>
      <c r="P2" s="1"/>
      <c r="Q2" s="1"/>
      <c r="R2" s="1"/>
      <c r="S2" s="1"/>
      <c r="T2" s="2"/>
      <c r="U2" s="1"/>
      <c r="V2" s="1"/>
      <c r="W2" s="1"/>
      <c r="X2" s="1"/>
      <c r="Y2" s="1"/>
      <c r="Z2" s="1"/>
      <c r="AA2" s="1"/>
      <c r="AB2" s="1"/>
      <c r="AC2" s="1"/>
      <c r="AD2" s="1"/>
      <c r="AE2" s="1"/>
    </row>
    <row r="3" spans="1:31" ht="15.75" x14ac:dyDescent="0.25">
      <c r="A3" s="1"/>
      <c r="B3" s="1"/>
      <c r="C3" s="1"/>
      <c r="D3" s="1"/>
      <c r="E3" s="1"/>
      <c r="F3" s="1"/>
      <c r="G3" s="1"/>
      <c r="H3" s="1"/>
      <c r="I3" s="1"/>
      <c r="J3" s="1"/>
      <c r="K3" s="1"/>
      <c r="L3" s="1"/>
      <c r="M3" s="1"/>
      <c r="N3" s="1"/>
      <c r="O3" s="1"/>
      <c r="P3" s="1"/>
      <c r="Q3" s="1"/>
      <c r="R3" s="1"/>
      <c r="S3" s="1"/>
      <c r="T3" s="2"/>
      <c r="U3" s="1"/>
      <c r="V3" s="1"/>
      <c r="W3" s="1"/>
      <c r="X3" s="1"/>
      <c r="Y3" s="1"/>
      <c r="Z3" s="1"/>
      <c r="AA3" s="1"/>
      <c r="AB3" s="1"/>
      <c r="AC3" s="1"/>
      <c r="AD3" s="1"/>
      <c r="AE3" s="1"/>
    </row>
    <row r="4" spans="1:31" ht="60" customHeight="1" x14ac:dyDescent="0.25">
      <c r="A4" s="1"/>
      <c r="B4" s="518" t="s">
        <v>0</v>
      </c>
      <c r="C4" s="520" t="s">
        <v>1</v>
      </c>
      <c r="D4" s="521"/>
      <c r="E4" s="521"/>
      <c r="F4" s="521"/>
      <c r="G4" s="521"/>
      <c r="H4" s="521"/>
      <c r="I4" s="521"/>
      <c r="J4" s="521"/>
      <c r="K4" s="521"/>
      <c r="L4" s="521"/>
      <c r="M4" s="521"/>
      <c r="N4" s="521"/>
      <c r="O4" s="521"/>
      <c r="P4" s="521"/>
      <c r="Q4" s="521"/>
      <c r="R4" s="521"/>
      <c r="S4" s="521"/>
      <c r="T4" s="521"/>
      <c r="U4" s="521"/>
      <c r="V4" s="521"/>
      <c r="W4" s="521"/>
      <c r="X4" s="521"/>
      <c r="Y4" s="521"/>
      <c r="Z4" s="522"/>
      <c r="AA4" s="523"/>
      <c r="AB4" s="524"/>
      <c r="AC4" s="524"/>
      <c r="AD4" s="524"/>
      <c r="AE4" s="525"/>
    </row>
    <row r="5" spans="1:31" ht="17.25" customHeight="1" x14ac:dyDescent="0.25">
      <c r="A5" s="1"/>
      <c r="B5" s="519"/>
      <c r="C5" s="529" t="s">
        <v>2</v>
      </c>
      <c r="D5" s="521"/>
      <c r="E5" s="521"/>
      <c r="F5" s="521"/>
      <c r="G5" s="521"/>
      <c r="H5" s="521"/>
      <c r="I5" s="521"/>
      <c r="J5" s="521"/>
      <c r="K5" s="521"/>
      <c r="L5" s="521"/>
      <c r="M5" s="521"/>
      <c r="N5" s="521"/>
      <c r="O5" s="521"/>
      <c r="P5" s="521"/>
      <c r="Q5" s="521"/>
      <c r="R5" s="521"/>
      <c r="S5" s="521"/>
      <c r="T5" s="521"/>
      <c r="U5" s="521"/>
      <c r="V5" s="521"/>
      <c r="W5" s="521"/>
      <c r="X5" s="521"/>
      <c r="Y5" s="521"/>
      <c r="Z5" s="522"/>
      <c r="AA5" s="526"/>
      <c r="AB5" s="527"/>
      <c r="AC5" s="527"/>
      <c r="AD5" s="527"/>
      <c r="AE5" s="528"/>
    </row>
    <row r="6" spans="1:31" ht="17.25" customHeight="1" x14ac:dyDescent="0.25">
      <c r="A6" s="1"/>
      <c r="B6" s="3" t="s">
        <v>3</v>
      </c>
      <c r="C6" s="530" t="s">
        <v>4</v>
      </c>
      <c r="D6" s="521"/>
      <c r="E6" s="521"/>
      <c r="F6" s="521"/>
      <c r="G6" s="521"/>
      <c r="H6" s="521"/>
      <c r="I6" s="521"/>
      <c r="J6" s="521"/>
      <c r="K6" s="521"/>
      <c r="L6" s="521"/>
      <c r="M6" s="521"/>
      <c r="N6" s="521"/>
      <c r="O6" s="521"/>
      <c r="P6" s="521"/>
      <c r="Q6" s="521"/>
      <c r="R6" s="521"/>
      <c r="S6" s="521"/>
      <c r="T6" s="521"/>
      <c r="U6" s="521"/>
      <c r="V6" s="521"/>
      <c r="W6" s="521"/>
      <c r="X6" s="521"/>
      <c r="Y6" s="521"/>
      <c r="Z6" s="522"/>
      <c r="AA6" s="531" t="s">
        <v>5</v>
      </c>
      <c r="AB6" s="521"/>
      <c r="AC6" s="521"/>
      <c r="AD6" s="521"/>
      <c r="AE6" s="522"/>
    </row>
    <row r="7" spans="1:31" ht="4.5" customHeight="1" x14ac:dyDescent="0.25">
      <c r="A7" s="1"/>
      <c r="B7" s="532"/>
      <c r="C7" s="521"/>
      <c r="D7" s="521"/>
      <c r="E7" s="521"/>
      <c r="F7" s="521"/>
      <c r="G7" s="521"/>
      <c r="H7" s="521"/>
      <c r="I7" s="521"/>
      <c r="J7" s="521"/>
      <c r="K7" s="521"/>
      <c r="L7" s="521"/>
      <c r="M7" s="521"/>
      <c r="N7" s="521"/>
      <c r="O7" s="521"/>
      <c r="P7" s="521"/>
      <c r="Q7" s="521"/>
      <c r="R7" s="521"/>
      <c r="S7" s="521"/>
      <c r="T7" s="521"/>
      <c r="U7" s="521"/>
      <c r="V7" s="521"/>
      <c r="W7" s="521"/>
      <c r="X7" s="521"/>
      <c r="Y7" s="521"/>
      <c r="Z7" s="521"/>
      <c r="AA7" s="521"/>
      <c r="AB7" s="521"/>
      <c r="AC7" s="521"/>
      <c r="AD7" s="521"/>
      <c r="AE7" s="522"/>
    </row>
    <row r="8" spans="1:31" ht="27" customHeight="1" x14ac:dyDescent="0.3">
      <c r="A8" s="1"/>
      <c r="B8" s="4" t="s">
        <v>6</v>
      </c>
      <c r="C8" s="538" t="s">
        <v>7</v>
      </c>
      <c r="D8" s="521"/>
      <c r="E8" s="521"/>
      <c r="F8" s="521"/>
      <c r="G8" s="521"/>
      <c r="H8" s="521"/>
      <c r="I8" s="521"/>
      <c r="J8" s="521"/>
      <c r="K8" s="521"/>
      <c r="L8" s="521"/>
      <c r="M8" s="521"/>
      <c r="N8" s="521"/>
      <c r="O8" s="521"/>
      <c r="P8" s="521"/>
      <c r="Q8" s="521"/>
      <c r="R8" s="521"/>
      <c r="S8" s="521"/>
      <c r="T8" s="521"/>
      <c r="U8" s="521"/>
      <c r="V8" s="521"/>
      <c r="W8" s="521"/>
      <c r="X8" s="521"/>
      <c r="Y8" s="521"/>
      <c r="Z8" s="522"/>
      <c r="AA8" s="5" t="s">
        <v>8</v>
      </c>
      <c r="AB8" s="6">
        <v>2025</v>
      </c>
      <c r="AC8" s="7"/>
      <c r="AD8" s="8"/>
      <c r="AE8" s="9"/>
    </row>
    <row r="9" spans="1:31" ht="25.5" customHeight="1" x14ac:dyDescent="0.25">
      <c r="A9" s="1"/>
      <c r="B9" s="10" t="s">
        <v>9</v>
      </c>
      <c r="C9" s="538" t="s">
        <v>10</v>
      </c>
      <c r="D9" s="521"/>
      <c r="E9" s="521"/>
      <c r="F9" s="521"/>
      <c r="G9" s="521"/>
      <c r="H9" s="521"/>
      <c r="I9" s="521"/>
      <c r="J9" s="521"/>
      <c r="K9" s="521"/>
      <c r="L9" s="521"/>
      <c r="M9" s="521"/>
      <c r="N9" s="521"/>
      <c r="O9" s="521"/>
      <c r="P9" s="521"/>
      <c r="Q9" s="521"/>
      <c r="R9" s="521"/>
      <c r="S9" s="521"/>
      <c r="T9" s="521"/>
      <c r="U9" s="521"/>
      <c r="V9" s="521"/>
      <c r="W9" s="521"/>
      <c r="X9" s="521"/>
      <c r="Y9" s="521"/>
      <c r="Z9" s="522"/>
      <c r="AA9" s="5" t="s">
        <v>11</v>
      </c>
      <c r="AB9" s="6"/>
      <c r="AC9" s="7"/>
      <c r="AD9" s="8" t="s">
        <v>12</v>
      </c>
      <c r="AE9" s="11">
        <f>$S$42</f>
        <v>8200000000</v>
      </c>
    </row>
    <row r="10" spans="1:31" ht="36" customHeight="1" x14ac:dyDescent="0.25">
      <c r="A10" s="1"/>
      <c r="B10" s="12" t="s">
        <v>13</v>
      </c>
      <c r="C10" s="538" t="s">
        <v>14</v>
      </c>
      <c r="D10" s="521"/>
      <c r="E10" s="521"/>
      <c r="F10" s="521"/>
      <c r="G10" s="521"/>
      <c r="H10" s="521"/>
      <c r="I10" s="521"/>
      <c r="J10" s="521"/>
      <c r="K10" s="521"/>
      <c r="L10" s="521"/>
      <c r="M10" s="521"/>
      <c r="N10" s="521"/>
      <c r="O10" s="521"/>
      <c r="P10" s="521"/>
      <c r="Q10" s="521"/>
      <c r="R10" s="521"/>
      <c r="S10" s="521"/>
      <c r="T10" s="521"/>
      <c r="U10" s="521"/>
      <c r="V10" s="521"/>
      <c r="W10" s="521"/>
      <c r="X10" s="521"/>
      <c r="Y10" s="521"/>
      <c r="Z10" s="539"/>
      <c r="AA10" s="6" t="s">
        <v>15</v>
      </c>
      <c r="AB10" s="13"/>
      <c r="AC10" s="6"/>
      <c r="AD10" s="6"/>
      <c r="AE10" s="14"/>
    </row>
    <row r="11" spans="1:31" ht="76.5" customHeight="1" x14ac:dyDescent="0.25">
      <c r="A11" s="1"/>
      <c r="B11" s="4"/>
      <c r="C11" s="533" t="s">
        <v>16</v>
      </c>
      <c r="D11" s="521"/>
      <c r="E11" s="521"/>
      <c r="F11" s="522"/>
      <c r="G11" s="533" t="s">
        <v>17</v>
      </c>
      <c r="H11" s="521"/>
      <c r="I11" s="521"/>
      <c r="J11" s="521"/>
      <c r="K11" s="521"/>
      <c r="L11" s="521"/>
      <c r="M11" s="521"/>
      <c r="N11" s="522"/>
      <c r="O11" s="533" t="s">
        <v>18</v>
      </c>
      <c r="P11" s="521"/>
      <c r="Q11" s="521"/>
      <c r="R11" s="522"/>
      <c r="S11" s="533" t="s">
        <v>19</v>
      </c>
      <c r="T11" s="521"/>
      <c r="U11" s="521"/>
      <c r="V11" s="521"/>
      <c r="W11" s="521"/>
      <c r="X11" s="522"/>
      <c r="Y11" s="533" t="s">
        <v>20</v>
      </c>
      <c r="Z11" s="522"/>
      <c r="AA11" s="533" t="s">
        <v>21</v>
      </c>
      <c r="AB11" s="521"/>
      <c r="AC11" s="522"/>
      <c r="AD11" s="15" t="s">
        <v>22</v>
      </c>
      <c r="AE11" s="534" t="s">
        <v>23</v>
      </c>
    </row>
    <row r="12" spans="1:31" ht="52.5" customHeight="1" x14ac:dyDescent="0.25">
      <c r="A12" s="1"/>
      <c r="B12" s="541" t="s">
        <v>24</v>
      </c>
      <c r="C12" s="537" t="s">
        <v>25</v>
      </c>
      <c r="D12" s="537" t="s">
        <v>26</v>
      </c>
      <c r="E12" s="537" t="s">
        <v>27</v>
      </c>
      <c r="F12" s="537" t="s">
        <v>28</v>
      </c>
      <c r="G12" s="537" t="s">
        <v>29</v>
      </c>
      <c r="H12" s="537" t="s">
        <v>30</v>
      </c>
      <c r="I12" s="541" t="s">
        <v>31</v>
      </c>
      <c r="J12" s="542" t="s">
        <v>32</v>
      </c>
      <c r="K12" s="537" t="s">
        <v>33</v>
      </c>
      <c r="L12" s="537" t="s">
        <v>34</v>
      </c>
      <c r="M12" s="537" t="s">
        <v>35</v>
      </c>
      <c r="N12" s="541" t="s">
        <v>36</v>
      </c>
      <c r="O12" s="537" t="s">
        <v>37</v>
      </c>
      <c r="P12" s="537" t="s">
        <v>38</v>
      </c>
      <c r="Q12" s="537" t="s">
        <v>39</v>
      </c>
      <c r="R12" s="537" t="s">
        <v>40</v>
      </c>
      <c r="S12" s="536" t="s">
        <v>41</v>
      </c>
      <c r="T12" s="522"/>
      <c r="U12" s="533" t="s">
        <v>42</v>
      </c>
      <c r="V12" s="521"/>
      <c r="W12" s="521"/>
      <c r="X12" s="522"/>
      <c r="Y12" s="536" t="s">
        <v>43</v>
      </c>
      <c r="Z12" s="522"/>
      <c r="AA12" s="537" t="s">
        <v>44</v>
      </c>
      <c r="AB12" s="537" t="s">
        <v>45</v>
      </c>
      <c r="AC12" s="537" t="s">
        <v>46</v>
      </c>
      <c r="AD12" s="537" t="s">
        <v>47</v>
      </c>
      <c r="AE12" s="535"/>
    </row>
    <row r="13" spans="1:31" ht="52.5" customHeight="1" x14ac:dyDescent="0.25">
      <c r="A13" s="1"/>
      <c r="B13" s="519"/>
      <c r="C13" s="519"/>
      <c r="D13" s="519"/>
      <c r="E13" s="519"/>
      <c r="F13" s="519"/>
      <c r="G13" s="519"/>
      <c r="H13" s="519"/>
      <c r="I13" s="519"/>
      <c r="J13" s="519"/>
      <c r="K13" s="519"/>
      <c r="L13" s="519"/>
      <c r="M13" s="519"/>
      <c r="N13" s="519"/>
      <c r="O13" s="519"/>
      <c r="P13" s="519"/>
      <c r="Q13" s="519"/>
      <c r="R13" s="519"/>
      <c r="S13" s="15" t="s">
        <v>48</v>
      </c>
      <c r="T13" s="16" t="s">
        <v>49</v>
      </c>
      <c r="U13" s="15" t="s">
        <v>50</v>
      </c>
      <c r="V13" s="15" t="s">
        <v>51</v>
      </c>
      <c r="W13" s="15" t="s">
        <v>52</v>
      </c>
      <c r="X13" s="15" t="s">
        <v>53</v>
      </c>
      <c r="Y13" s="15" t="s">
        <v>54</v>
      </c>
      <c r="Z13" s="15" t="s">
        <v>55</v>
      </c>
      <c r="AA13" s="519"/>
      <c r="AB13" s="519"/>
      <c r="AC13" s="519"/>
      <c r="AD13" s="519"/>
      <c r="AE13" s="519"/>
    </row>
    <row r="14" spans="1:31" ht="126" customHeight="1" x14ac:dyDescent="0.25">
      <c r="A14" s="17"/>
      <c r="B14" s="543" t="s">
        <v>56</v>
      </c>
      <c r="C14" s="543" t="s">
        <v>57</v>
      </c>
      <c r="D14" s="543" t="s">
        <v>58</v>
      </c>
      <c r="E14" s="543" t="s">
        <v>59</v>
      </c>
      <c r="F14" s="543" t="s">
        <v>60</v>
      </c>
      <c r="G14" s="543" t="s">
        <v>61</v>
      </c>
      <c r="H14" s="543" t="s">
        <v>62</v>
      </c>
      <c r="I14" s="545">
        <v>10</v>
      </c>
      <c r="J14" s="18" t="s">
        <v>63</v>
      </c>
      <c r="K14" s="19">
        <v>111</v>
      </c>
      <c r="L14" s="19">
        <v>222</v>
      </c>
      <c r="M14" s="20">
        <v>0.1</v>
      </c>
      <c r="N14" s="21" t="s">
        <v>64</v>
      </c>
      <c r="O14" s="22">
        <v>0.1</v>
      </c>
      <c r="P14" s="22">
        <v>0.5</v>
      </c>
      <c r="Q14" s="22">
        <v>0.9</v>
      </c>
      <c r="R14" s="22">
        <v>1</v>
      </c>
      <c r="S14" s="23">
        <v>260000000</v>
      </c>
      <c r="T14" s="540">
        <f>SUM($S$14:$S$20)</f>
        <v>2980000000</v>
      </c>
      <c r="U14" s="24">
        <f t="shared" ref="U14:X14" si="0">ROUND($S14*O14,0)</f>
        <v>26000000</v>
      </c>
      <c r="V14" s="25">
        <f t="shared" si="0"/>
        <v>130000000</v>
      </c>
      <c r="W14" s="25">
        <f t="shared" si="0"/>
        <v>234000000</v>
      </c>
      <c r="X14" s="25">
        <f t="shared" si="0"/>
        <v>260000000</v>
      </c>
      <c r="Y14" s="26"/>
      <c r="Z14" s="26"/>
      <c r="AA14" s="27"/>
      <c r="AB14" s="21"/>
      <c r="AC14" s="27"/>
      <c r="AD14" s="28"/>
      <c r="AE14" s="28"/>
    </row>
    <row r="15" spans="1:31" ht="141" customHeight="1" x14ac:dyDescent="0.25">
      <c r="A15" s="17"/>
      <c r="B15" s="535"/>
      <c r="C15" s="535"/>
      <c r="D15" s="535"/>
      <c r="E15" s="535"/>
      <c r="F15" s="535"/>
      <c r="G15" s="535"/>
      <c r="H15" s="535"/>
      <c r="I15" s="535"/>
      <c r="J15" s="18" t="s">
        <v>65</v>
      </c>
      <c r="K15" s="19">
        <v>112</v>
      </c>
      <c r="L15" s="19">
        <v>211</v>
      </c>
      <c r="M15" s="20">
        <v>0.25</v>
      </c>
      <c r="N15" s="21" t="s">
        <v>66</v>
      </c>
      <c r="O15" s="22">
        <v>0.1</v>
      </c>
      <c r="P15" s="22">
        <v>0.5</v>
      </c>
      <c r="Q15" s="22">
        <v>0.9</v>
      </c>
      <c r="R15" s="22">
        <v>1</v>
      </c>
      <c r="S15" s="23">
        <v>1600000000</v>
      </c>
      <c r="T15" s="535"/>
      <c r="U15" s="24">
        <f t="shared" ref="U15:X15" si="1">ROUND($S15*O15,0)</f>
        <v>160000000</v>
      </c>
      <c r="V15" s="25">
        <f t="shared" si="1"/>
        <v>800000000</v>
      </c>
      <c r="W15" s="25">
        <f t="shared" si="1"/>
        <v>1440000000</v>
      </c>
      <c r="X15" s="25">
        <f t="shared" si="1"/>
        <v>1600000000</v>
      </c>
      <c r="Y15" s="26"/>
      <c r="Z15" s="26"/>
      <c r="AA15" s="27"/>
      <c r="AB15" s="21"/>
      <c r="AC15" s="27"/>
      <c r="AD15" s="28"/>
      <c r="AE15" s="28"/>
    </row>
    <row r="16" spans="1:31" ht="49.5" customHeight="1" x14ac:dyDescent="0.25">
      <c r="A16" s="29"/>
      <c r="B16" s="535"/>
      <c r="C16" s="535"/>
      <c r="D16" s="535"/>
      <c r="E16" s="535"/>
      <c r="F16" s="535"/>
      <c r="G16" s="535"/>
      <c r="H16" s="535"/>
      <c r="I16" s="535"/>
      <c r="J16" s="30" t="s">
        <v>67</v>
      </c>
      <c r="K16" s="31">
        <v>113</v>
      </c>
      <c r="L16" s="31">
        <v>213</v>
      </c>
      <c r="M16" s="32"/>
      <c r="N16" s="30" t="s">
        <v>68</v>
      </c>
      <c r="O16" s="32">
        <v>0.1</v>
      </c>
      <c r="P16" s="32">
        <v>0.5</v>
      </c>
      <c r="Q16" s="32">
        <v>0.9</v>
      </c>
      <c r="R16" s="32">
        <v>1</v>
      </c>
      <c r="S16" s="33">
        <v>0</v>
      </c>
      <c r="T16" s="535"/>
      <c r="U16" s="34">
        <f t="shared" ref="U16:X16" si="2">ROUND($S16*O16,0)</f>
        <v>0</v>
      </c>
      <c r="V16" s="35">
        <f t="shared" si="2"/>
        <v>0</v>
      </c>
      <c r="W16" s="35">
        <f t="shared" si="2"/>
        <v>0</v>
      </c>
      <c r="X16" s="35">
        <f t="shared" si="2"/>
        <v>0</v>
      </c>
      <c r="Y16" s="36"/>
      <c r="Z16" s="36"/>
      <c r="AA16" s="37"/>
      <c r="AB16" s="30"/>
      <c r="AC16" s="37"/>
      <c r="AD16" s="38"/>
      <c r="AE16" s="38"/>
    </row>
    <row r="17" spans="1:31" ht="74.25" customHeight="1" x14ac:dyDescent="0.25">
      <c r="A17" s="17"/>
      <c r="B17" s="535"/>
      <c r="C17" s="535"/>
      <c r="D17" s="535"/>
      <c r="E17" s="535"/>
      <c r="F17" s="535"/>
      <c r="G17" s="535"/>
      <c r="H17" s="535"/>
      <c r="I17" s="535"/>
      <c r="J17" s="18" t="s">
        <v>69</v>
      </c>
      <c r="K17" s="19">
        <v>114</v>
      </c>
      <c r="L17" s="19">
        <v>221</v>
      </c>
      <c r="M17" s="20">
        <v>0.2</v>
      </c>
      <c r="N17" s="21" t="s">
        <v>70</v>
      </c>
      <c r="O17" s="22">
        <v>0.1</v>
      </c>
      <c r="P17" s="22">
        <v>0.5</v>
      </c>
      <c r="Q17" s="22">
        <v>0.9</v>
      </c>
      <c r="R17" s="22">
        <v>1</v>
      </c>
      <c r="S17" s="23">
        <v>350000000</v>
      </c>
      <c r="T17" s="535"/>
      <c r="U17" s="24">
        <f t="shared" ref="U17:X17" si="3">ROUND($S17*O17,0)</f>
        <v>35000000</v>
      </c>
      <c r="V17" s="25">
        <f t="shared" si="3"/>
        <v>175000000</v>
      </c>
      <c r="W17" s="25">
        <f t="shared" si="3"/>
        <v>315000000</v>
      </c>
      <c r="X17" s="25">
        <f t="shared" si="3"/>
        <v>350000000</v>
      </c>
      <c r="Y17" s="26"/>
      <c r="Z17" s="26"/>
      <c r="AA17" s="27"/>
      <c r="AB17" s="21"/>
      <c r="AC17" s="27"/>
      <c r="AD17" s="28"/>
      <c r="AE17" s="28"/>
    </row>
    <row r="18" spans="1:31" ht="75.75" customHeight="1" x14ac:dyDescent="0.25">
      <c r="A18" s="17"/>
      <c r="B18" s="535"/>
      <c r="C18" s="535"/>
      <c r="D18" s="535"/>
      <c r="E18" s="535"/>
      <c r="F18" s="519"/>
      <c r="G18" s="519"/>
      <c r="H18" s="519"/>
      <c r="I18" s="519"/>
      <c r="J18" s="18" t="s">
        <v>71</v>
      </c>
      <c r="K18" s="19">
        <v>115</v>
      </c>
      <c r="L18" s="19">
        <v>212</v>
      </c>
      <c r="M18" s="20">
        <v>0.15</v>
      </c>
      <c r="N18" s="21" t="s">
        <v>72</v>
      </c>
      <c r="O18" s="22">
        <v>0.1</v>
      </c>
      <c r="P18" s="22">
        <v>0.5</v>
      </c>
      <c r="Q18" s="22">
        <v>0.9</v>
      </c>
      <c r="R18" s="22">
        <v>1</v>
      </c>
      <c r="S18" s="23">
        <v>270000000</v>
      </c>
      <c r="T18" s="535"/>
      <c r="U18" s="24">
        <f t="shared" ref="U18:X18" si="4">ROUND($S18*O18,0)</f>
        <v>27000000</v>
      </c>
      <c r="V18" s="25">
        <f t="shared" si="4"/>
        <v>135000000</v>
      </c>
      <c r="W18" s="25">
        <f t="shared" si="4"/>
        <v>243000000</v>
      </c>
      <c r="X18" s="25">
        <f t="shared" si="4"/>
        <v>270000000</v>
      </c>
      <c r="Y18" s="26"/>
      <c r="Z18" s="26"/>
      <c r="AA18" s="27"/>
      <c r="AB18" s="18"/>
      <c r="AC18" s="27"/>
      <c r="AD18" s="28"/>
      <c r="AE18" s="28"/>
    </row>
    <row r="19" spans="1:31" ht="261" customHeight="1" x14ac:dyDescent="0.25">
      <c r="A19" s="17"/>
      <c r="B19" s="535"/>
      <c r="C19" s="535"/>
      <c r="D19" s="535"/>
      <c r="E19" s="535"/>
      <c r="F19" s="545" t="s">
        <v>73</v>
      </c>
      <c r="G19" s="543" t="s">
        <v>74</v>
      </c>
      <c r="H19" s="543" t="s">
        <v>75</v>
      </c>
      <c r="I19" s="545">
        <v>6</v>
      </c>
      <c r="J19" s="544" t="s">
        <v>76</v>
      </c>
      <c r="K19" s="19">
        <v>121</v>
      </c>
      <c r="L19" s="19">
        <v>231</v>
      </c>
      <c r="M19" s="20">
        <v>0.2</v>
      </c>
      <c r="N19" s="21" t="s">
        <v>77</v>
      </c>
      <c r="O19" s="22">
        <v>0.1</v>
      </c>
      <c r="P19" s="22">
        <v>0.5</v>
      </c>
      <c r="Q19" s="22">
        <v>0.9</v>
      </c>
      <c r="R19" s="22">
        <v>1</v>
      </c>
      <c r="S19" s="23">
        <v>350000000</v>
      </c>
      <c r="T19" s="535"/>
      <c r="U19" s="24">
        <f t="shared" ref="U19:X19" si="5">ROUND($S19*O19,0)</f>
        <v>35000000</v>
      </c>
      <c r="V19" s="25">
        <f t="shared" si="5"/>
        <v>175000000</v>
      </c>
      <c r="W19" s="25">
        <f t="shared" si="5"/>
        <v>315000000</v>
      </c>
      <c r="X19" s="25">
        <f t="shared" si="5"/>
        <v>350000000</v>
      </c>
      <c r="Y19" s="26"/>
      <c r="Z19" s="26"/>
      <c r="AA19" s="27"/>
      <c r="AB19" s="18"/>
      <c r="AC19" s="27"/>
      <c r="AD19" s="28"/>
      <c r="AE19" s="28"/>
    </row>
    <row r="20" spans="1:31" ht="33" x14ac:dyDescent="0.25">
      <c r="A20" s="17"/>
      <c r="B20" s="519"/>
      <c r="C20" s="519"/>
      <c r="D20" s="519"/>
      <c r="E20" s="519"/>
      <c r="F20" s="519"/>
      <c r="G20" s="519"/>
      <c r="H20" s="519"/>
      <c r="I20" s="519"/>
      <c r="J20" s="519"/>
      <c r="K20" s="19">
        <v>122</v>
      </c>
      <c r="L20" s="19">
        <v>232</v>
      </c>
      <c r="M20" s="20">
        <v>0.1</v>
      </c>
      <c r="N20" s="21" t="s">
        <v>78</v>
      </c>
      <c r="O20" s="22">
        <v>0.1</v>
      </c>
      <c r="P20" s="22">
        <v>0.5</v>
      </c>
      <c r="Q20" s="22">
        <v>0.9</v>
      </c>
      <c r="R20" s="22">
        <v>1</v>
      </c>
      <c r="S20" s="23">
        <v>150000000</v>
      </c>
      <c r="T20" s="519"/>
      <c r="U20" s="24">
        <f t="shared" ref="U20:X20" si="6">ROUND($S20*O20,0)</f>
        <v>15000000</v>
      </c>
      <c r="V20" s="25">
        <f t="shared" si="6"/>
        <v>75000000</v>
      </c>
      <c r="W20" s="25">
        <f t="shared" si="6"/>
        <v>135000000</v>
      </c>
      <c r="X20" s="25">
        <f t="shared" si="6"/>
        <v>150000000</v>
      </c>
      <c r="Y20" s="26"/>
      <c r="Z20" s="26"/>
      <c r="AA20" s="27"/>
      <c r="AB20" s="18"/>
      <c r="AC20" s="27"/>
      <c r="AD20" s="28"/>
      <c r="AE20" s="28"/>
    </row>
    <row r="21" spans="1:31" ht="15.75" customHeight="1" x14ac:dyDescent="0.25">
      <c r="A21" s="17"/>
      <c r="B21" s="39"/>
      <c r="C21" s="28"/>
      <c r="D21" s="39"/>
      <c r="E21" s="39"/>
      <c r="F21" s="39"/>
      <c r="G21" s="39"/>
      <c r="H21" s="39"/>
      <c r="I21" s="39"/>
      <c r="J21" s="39"/>
      <c r="K21" s="19"/>
      <c r="L21" s="19"/>
      <c r="M21" s="40">
        <f>SUM(M14:M20)</f>
        <v>1.0000000000000002</v>
      </c>
      <c r="N21" s="21"/>
      <c r="O21" s="41"/>
      <c r="P21" s="42"/>
      <c r="Q21" s="41"/>
      <c r="R21" s="42"/>
      <c r="S21" s="43">
        <f>SUM(S14:S20)</f>
        <v>2980000000</v>
      </c>
      <c r="T21" s="44"/>
      <c r="U21" s="45">
        <f t="shared" ref="U21:Y21" si="7">SUM(U14:U20)</f>
        <v>298000000</v>
      </c>
      <c r="V21" s="45">
        <f t="shared" si="7"/>
        <v>1490000000</v>
      </c>
      <c r="W21" s="45">
        <f t="shared" si="7"/>
        <v>2682000000</v>
      </c>
      <c r="X21" s="45">
        <f t="shared" si="7"/>
        <v>2980000000</v>
      </c>
      <c r="Y21" s="46">
        <f t="shared" si="7"/>
        <v>0</v>
      </c>
      <c r="Z21" s="46">
        <f>SUM($Z$14:$Z$20)</f>
        <v>0</v>
      </c>
      <c r="AA21" s="27"/>
      <c r="AB21" s="27"/>
      <c r="AC21" s="40">
        <f>SUM($AC$14:$AC$20)</f>
        <v>0</v>
      </c>
      <c r="AD21" s="28"/>
      <c r="AE21" s="28"/>
    </row>
    <row r="22" spans="1:31" ht="52.5" customHeight="1" x14ac:dyDescent="0.25">
      <c r="A22" s="17"/>
      <c r="B22" s="547" t="s">
        <v>79</v>
      </c>
      <c r="C22" s="546" t="s">
        <v>25</v>
      </c>
      <c r="D22" s="546" t="s">
        <v>26</v>
      </c>
      <c r="E22" s="546" t="s">
        <v>27</v>
      </c>
      <c r="F22" s="546" t="s">
        <v>28</v>
      </c>
      <c r="G22" s="546" t="s">
        <v>29</v>
      </c>
      <c r="H22" s="546" t="s">
        <v>30</v>
      </c>
      <c r="I22" s="547" t="s">
        <v>31</v>
      </c>
      <c r="J22" s="548" t="s">
        <v>32</v>
      </c>
      <c r="K22" s="546" t="s">
        <v>33</v>
      </c>
      <c r="L22" s="546" t="s">
        <v>34</v>
      </c>
      <c r="M22" s="546" t="s">
        <v>35</v>
      </c>
      <c r="N22" s="547" t="s">
        <v>36</v>
      </c>
      <c r="O22" s="546" t="s">
        <v>37</v>
      </c>
      <c r="P22" s="546" t="s">
        <v>38</v>
      </c>
      <c r="Q22" s="546" t="s">
        <v>39</v>
      </c>
      <c r="R22" s="546" t="s">
        <v>40</v>
      </c>
      <c r="S22" s="551" t="s">
        <v>41</v>
      </c>
      <c r="T22" s="522"/>
      <c r="U22" s="552" t="s">
        <v>42</v>
      </c>
      <c r="V22" s="521"/>
      <c r="W22" s="521"/>
      <c r="X22" s="522"/>
      <c r="Y22" s="551" t="s">
        <v>43</v>
      </c>
      <c r="Z22" s="522"/>
      <c r="AA22" s="546" t="s">
        <v>44</v>
      </c>
      <c r="AB22" s="546" t="s">
        <v>45</v>
      </c>
      <c r="AC22" s="546" t="s">
        <v>46</v>
      </c>
      <c r="AD22" s="546" t="s">
        <v>47</v>
      </c>
      <c r="AE22" s="550" t="s">
        <v>23</v>
      </c>
    </row>
    <row r="23" spans="1:31" ht="41.25" customHeight="1" x14ac:dyDescent="0.25">
      <c r="A23" s="17"/>
      <c r="B23" s="519"/>
      <c r="C23" s="519"/>
      <c r="D23" s="519"/>
      <c r="E23" s="519"/>
      <c r="F23" s="519"/>
      <c r="G23" s="519"/>
      <c r="H23" s="519"/>
      <c r="I23" s="519"/>
      <c r="J23" s="519"/>
      <c r="K23" s="519"/>
      <c r="L23" s="519"/>
      <c r="M23" s="519"/>
      <c r="N23" s="519"/>
      <c r="O23" s="519"/>
      <c r="P23" s="519"/>
      <c r="Q23" s="519"/>
      <c r="R23" s="519"/>
      <c r="S23" s="47" t="s">
        <v>48</v>
      </c>
      <c r="T23" s="48" t="s">
        <v>49</v>
      </c>
      <c r="U23" s="49" t="s">
        <v>50</v>
      </c>
      <c r="V23" s="49" t="s">
        <v>51</v>
      </c>
      <c r="W23" s="49" t="s">
        <v>52</v>
      </c>
      <c r="X23" s="49" t="s">
        <v>53</v>
      </c>
      <c r="Y23" s="47" t="s">
        <v>54</v>
      </c>
      <c r="Z23" s="47" t="s">
        <v>55</v>
      </c>
      <c r="AA23" s="519"/>
      <c r="AB23" s="519"/>
      <c r="AC23" s="519"/>
      <c r="AD23" s="519"/>
      <c r="AE23" s="519"/>
    </row>
    <row r="24" spans="1:31" ht="89.25" customHeight="1" x14ac:dyDescent="0.25">
      <c r="A24" s="17"/>
      <c r="B24" s="543" t="s">
        <v>80</v>
      </c>
      <c r="C24" s="555" t="s">
        <v>81</v>
      </c>
      <c r="D24" s="543" t="s">
        <v>82</v>
      </c>
      <c r="E24" s="543" t="s">
        <v>83</v>
      </c>
      <c r="F24" s="543" t="s">
        <v>84</v>
      </c>
      <c r="G24" s="543" t="s">
        <v>85</v>
      </c>
      <c r="H24" s="543" t="s">
        <v>86</v>
      </c>
      <c r="I24" s="545">
        <v>5</v>
      </c>
      <c r="J24" s="50" t="s">
        <v>87</v>
      </c>
      <c r="K24" s="19">
        <v>211</v>
      </c>
      <c r="L24" s="19">
        <v>313</v>
      </c>
      <c r="M24" s="20">
        <v>0.1</v>
      </c>
      <c r="N24" s="21" t="s">
        <v>88</v>
      </c>
      <c r="O24" s="22">
        <v>0.1</v>
      </c>
      <c r="P24" s="22">
        <v>0.5</v>
      </c>
      <c r="Q24" s="22">
        <v>0.9</v>
      </c>
      <c r="R24" s="22">
        <v>1</v>
      </c>
      <c r="S24" s="23">
        <v>150000000</v>
      </c>
      <c r="T24" s="549">
        <f>SUM($S$24:$S$31)</f>
        <v>2700000000</v>
      </c>
      <c r="U24" s="24">
        <f t="shared" ref="U24:X24" si="8">ROUND($S24*O24,0)</f>
        <v>15000000</v>
      </c>
      <c r="V24" s="25">
        <f t="shared" si="8"/>
        <v>75000000</v>
      </c>
      <c r="W24" s="25">
        <f t="shared" si="8"/>
        <v>135000000</v>
      </c>
      <c r="X24" s="25">
        <f t="shared" si="8"/>
        <v>150000000</v>
      </c>
      <c r="Y24" s="26"/>
      <c r="Z24" s="26"/>
      <c r="AA24" s="27"/>
      <c r="AB24" s="18"/>
      <c r="AC24" s="27"/>
      <c r="AD24" s="28"/>
      <c r="AE24" s="28"/>
    </row>
    <row r="25" spans="1:31" ht="130.5" customHeight="1" x14ac:dyDescent="0.25">
      <c r="A25" s="17"/>
      <c r="B25" s="535"/>
      <c r="C25" s="535"/>
      <c r="D25" s="535"/>
      <c r="E25" s="535"/>
      <c r="F25" s="535"/>
      <c r="G25" s="535"/>
      <c r="H25" s="535"/>
      <c r="I25" s="535"/>
      <c r="J25" s="50" t="s">
        <v>89</v>
      </c>
      <c r="K25" s="19">
        <v>212</v>
      </c>
      <c r="L25" s="19">
        <v>316</v>
      </c>
      <c r="M25" s="20">
        <v>0.1</v>
      </c>
      <c r="N25" s="21" t="s">
        <v>90</v>
      </c>
      <c r="O25" s="22">
        <v>0.1</v>
      </c>
      <c r="P25" s="22">
        <v>0.5</v>
      </c>
      <c r="Q25" s="22">
        <v>0.9</v>
      </c>
      <c r="R25" s="22">
        <v>1</v>
      </c>
      <c r="S25" s="23">
        <v>900000000</v>
      </c>
      <c r="T25" s="535"/>
      <c r="U25" s="24">
        <f t="shared" ref="U25:X25" si="9">ROUND($S25*O25,0)</f>
        <v>90000000</v>
      </c>
      <c r="V25" s="25">
        <f t="shared" si="9"/>
        <v>450000000</v>
      </c>
      <c r="W25" s="25">
        <f t="shared" si="9"/>
        <v>810000000</v>
      </c>
      <c r="X25" s="25">
        <f t="shared" si="9"/>
        <v>900000000</v>
      </c>
      <c r="Y25" s="26"/>
      <c r="Z25" s="26"/>
      <c r="AA25" s="27"/>
      <c r="AB25" s="50"/>
      <c r="AC25" s="27"/>
      <c r="AD25" s="50"/>
      <c r="AE25" s="28"/>
    </row>
    <row r="26" spans="1:31" ht="131.25" customHeight="1" x14ac:dyDescent="0.25">
      <c r="A26" s="17"/>
      <c r="B26" s="535"/>
      <c r="C26" s="535"/>
      <c r="D26" s="535"/>
      <c r="E26" s="535"/>
      <c r="F26" s="535"/>
      <c r="G26" s="535"/>
      <c r="H26" s="535"/>
      <c r="I26" s="535"/>
      <c r="J26" s="50" t="s">
        <v>91</v>
      </c>
      <c r="K26" s="19">
        <v>213</v>
      </c>
      <c r="L26" s="19">
        <v>311</v>
      </c>
      <c r="M26" s="20">
        <v>0.2</v>
      </c>
      <c r="N26" s="21" t="s">
        <v>92</v>
      </c>
      <c r="O26" s="22">
        <v>0.1</v>
      </c>
      <c r="P26" s="22">
        <v>0.5</v>
      </c>
      <c r="Q26" s="22">
        <v>0.9</v>
      </c>
      <c r="R26" s="22">
        <v>1</v>
      </c>
      <c r="S26" s="23">
        <v>350000000</v>
      </c>
      <c r="T26" s="535"/>
      <c r="U26" s="24">
        <f t="shared" ref="U26:X26" si="10">ROUND($S26*O26,0)</f>
        <v>35000000</v>
      </c>
      <c r="V26" s="25">
        <f t="shared" si="10"/>
        <v>175000000</v>
      </c>
      <c r="W26" s="25">
        <f t="shared" si="10"/>
        <v>315000000</v>
      </c>
      <c r="X26" s="25">
        <f t="shared" si="10"/>
        <v>350000000</v>
      </c>
      <c r="Y26" s="26"/>
      <c r="Z26" s="26"/>
      <c r="AA26" s="27"/>
      <c r="AB26" s="21"/>
      <c r="AC26" s="27"/>
      <c r="AD26" s="28"/>
      <c r="AE26" s="28"/>
    </row>
    <row r="27" spans="1:31" ht="239.25" customHeight="1" x14ac:dyDescent="0.25">
      <c r="A27" s="17"/>
      <c r="B27" s="535"/>
      <c r="C27" s="535"/>
      <c r="D27" s="535"/>
      <c r="E27" s="535"/>
      <c r="F27" s="535"/>
      <c r="G27" s="535"/>
      <c r="H27" s="535"/>
      <c r="I27" s="535"/>
      <c r="J27" s="50" t="s">
        <v>93</v>
      </c>
      <c r="K27" s="19">
        <v>214</v>
      </c>
      <c r="L27" s="19">
        <v>312</v>
      </c>
      <c r="M27" s="20">
        <v>0.2</v>
      </c>
      <c r="N27" s="21" t="s">
        <v>94</v>
      </c>
      <c r="O27" s="22">
        <v>0.1</v>
      </c>
      <c r="P27" s="22">
        <v>0.5</v>
      </c>
      <c r="Q27" s="22">
        <v>0.9</v>
      </c>
      <c r="R27" s="22">
        <v>1</v>
      </c>
      <c r="S27" s="23">
        <v>500000000</v>
      </c>
      <c r="T27" s="535"/>
      <c r="U27" s="24">
        <f t="shared" ref="U27:X27" si="11">ROUND($S27*O27,0)</f>
        <v>50000000</v>
      </c>
      <c r="V27" s="25">
        <f t="shared" si="11"/>
        <v>250000000</v>
      </c>
      <c r="W27" s="25">
        <f t="shared" si="11"/>
        <v>450000000</v>
      </c>
      <c r="X27" s="25">
        <f t="shared" si="11"/>
        <v>500000000</v>
      </c>
      <c r="Y27" s="26"/>
      <c r="Z27" s="26"/>
      <c r="AA27" s="27"/>
      <c r="AB27" s="21"/>
      <c r="AC27" s="27"/>
      <c r="AD27" s="28"/>
      <c r="AE27" s="28"/>
    </row>
    <row r="28" spans="1:31" ht="135.75" customHeight="1" x14ac:dyDescent="0.25">
      <c r="A28" s="29"/>
      <c r="B28" s="535"/>
      <c r="C28" s="535"/>
      <c r="D28" s="535"/>
      <c r="E28" s="535"/>
      <c r="F28" s="535"/>
      <c r="G28" s="519"/>
      <c r="H28" s="519"/>
      <c r="I28" s="519"/>
      <c r="J28" s="38" t="s">
        <v>67</v>
      </c>
      <c r="K28" s="31">
        <v>215</v>
      </c>
      <c r="L28" s="31">
        <v>314</v>
      </c>
      <c r="M28" s="32"/>
      <c r="N28" s="30" t="s">
        <v>95</v>
      </c>
      <c r="O28" s="32">
        <v>0.1</v>
      </c>
      <c r="P28" s="32">
        <v>0.5</v>
      </c>
      <c r="Q28" s="32">
        <v>0.9</v>
      </c>
      <c r="R28" s="32">
        <v>1</v>
      </c>
      <c r="S28" s="33">
        <v>0</v>
      </c>
      <c r="T28" s="535"/>
      <c r="U28" s="34">
        <f t="shared" ref="U28:X28" si="12">ROUND($S28*O28,0)</f>
        <v>0</v>
      </c>
      <c r="V28" s="35">
        <f t="shared" si="12"/>
        <v>0</v>
      </c>
      <c r="W28" s="35">
        <f t="shared" si="12"/>
        <v>0</v>
      </c>
      <c r="X28" s="35">
        <f t="shared" si="12"/>
        <v>0</v>
      </c>
      <c r="Y28" s="36"/>
      <c r="Z28" s="36"/>
      <c r="AA28" s="37"/>
      <c r="AB28" s="38"/>
      <c r="AC28" s="37"/>
      <c r="AD28" s="38"/>
      <c r="AE28" s="38"/>
    </row>
    <row r="29" spans="1:31" ht="135.75" customHeight="1" x14ac:dyDescent="0.25">
      <c r="A29" s="51"/>
      <c r="B29" s="535"/>
      <c r="C29" s="535"/>
      <c r="D29" s="535"/>
      <c r="E29" s="535"/>
      <c r="F29" s="535"/>
      <c r="G29" s="39"/>
      <c r="H29" s="39"/>
      <c r="I29" s="39"/>
      <c r="J29" s="28" t="s">
        <v>96</v>
      </c>
      <c r="K29" s="39">
        <v>216</v>
      </c>
      <c r="L29" s="39">
        <v>317</v>
      </c>
      <c r="M29" s="20">
        <v>0.1</v>
      </c>
      <c r="N29" s="21" t="s">
        <v>97</v>
      </c>
      <c r="O29" s="20">
        <v>0.1</v>
      </c>
      <c r="P29" s="20">
        <v>0.5</v>
      </c>
      <c r="Q29" s="20">
        <v>0.9</v>
      </c>
      <c r="R29" s="20">
        <v>1</v>
      </c>
      <c r="S29" s="23">
        <v>100000000</v>
      </c>
      <c r="T29" s="535"/>
      <c r="U29" s="52">
        <f t="shared" ref="U29:X29" si="13">ROUND($S29*O29,0)</f>
        <v>10000000</v>
      </c>
      <c r="V29" s="52">
        <f t="shared" si="13"/>
        <v>50000000</v>
      </c>
      <c r="W29" s="52">
        <f t="shared" si="13"/>
        <v>90000000</v>
      </c>
      <c r="X29" s="52">
        <f t="shared" si="13"/>
        <v>100000000</v>
      </c>
      <c r="Y29" s="53"/>
      <c r="Z29" s="53"/>
      <c r="AA29" s="27"/>
      <c r="AB29" s="28"/>
      <c r="AC29" s="27"/>
      <c r="AD29" s="28"/>
      <c r="AE29" s="28"/>
    </row>
    <row r="30" spans="1:31" ht="225" customHeight="1" x14ac:dyDescent="0.25">
      <c r="A30" s="17"/>
      <c r="B30" s="535"/>
      <c r="C30" s="535"/>
      <c r="D30" s="535"/>
      <c r="E30" s="535"/>
      <c r="F30" s="535"/>
      <c r="G30" s="543" t="s">
        <v>98</v>
      </c>
      <c r="H30" s="543" t="s">
        <v>99</v>
      </c>
      <c r="I30" s="545">
        <v>2</v>
      </c>
      <c r="J30" s="18" t="s">
        <v>100</v>
      </c>
      <c r="K30" s="19">
        <v>221</v>
      </c>
      <c r="L30" s="19">
        <v>321</v>
      </c>
      <c r="M30" s="20">
        <v>0.2</v>
      </c>
      <c r="N30" s="21" t="s">
        <v>101</v>
      </c>
      <c r="O30" s="22">
        <v>0.1</v>
      </c>
      <c r="P30" s="22">
        <v>0.5</v>
      </c>
      <c r="Q30" s="22">
        <v>0.9</v>
      </c>
      <c r="R30" s="22">
        <v>1</v>
      </c>
      <c r="S30" s="23">
        <v>350000000</v>
      </c>
      <c r="T30" s="535"/>
      <c r="U30" s="24">
        <f t="shared" ref="U30:X30" si="14">ROUND($S30*O30,0)</f>
        <v>35000000</v>
      </c>
      <c r="V30" s="25">
        <f t="shared" si="14"/>
        <v>175000000</v>
      </c>
      <c r="W30" s="25">
        <f t="shared" si="14"/>
        <v>315000000</v>
      </c>
      <c r="X30" s="25">
        <f t="shared" si="14"/>
        <v>350000000</v>
      </c>
      <c r="Y30" s="26"/>
      <c r="Z30" s="26"/>
      <c r="AA30" s="27"/>
      <c r="AB30" s="21"/>
      <c r="AC30" s="27"/>
      <c r="AD30" s="28"/>
      <c r="AE30" s="28"/>
    </row>
    <row r="31" spans="1:31" ht="255.75" customHeight="1" x14ac:dyDescent="0.25">
      <c r="A31" s="17"/>
      <c r="B31" s="519"/>
      <c r="C31" s="519"/>
      <c r="D31" s="519"/>
      <c r="E31" s="519"/>
      <c r="F31" s="519"/>
      <c r="G31" s="519"/>
      <c r="H31" s="519"/>
      <c r="I31" s="519"/>
      <c r="J31" s="18" t="s">
        <v>102</v>
      </c>
      <c r="K31" s="19">
        <v>222</v>
      </c>
      <c r="L31" s="19">
        <v>322</v>
      </c>
      <c r="M31" s="20">
        <v>0.1</v>
      </c>
      <c r="N31" s="21" t="s">
        <v>103</v>
      </c>
      <c r="O31" s="22">
        <v>0.1</v>
      </c>
      <c r="P31" s="22">
        <v>0.5</v>
      </c>
      <c r="Q31" s="22">
        <v>0.9</v>
      </c>
      <c r="R31" s="22">
        <v>1</v>
      </c>
      <c r="S31" s="23">
        <v>350000000</v>
      </c>
      <c r="T31" s="519"/>
      <c r="U31" s="24">
        <f t="shared" ref="U31:X31" si="15">ROUND($S31*O31,0)</f>
        <v>35000000</v>
      </c>
      <c r="V31" s="25">
        <f t="shared" si="15"/>
        <v>175000000</v>
      </c>
      <c r="W31" s="25">
        <f t="shared" si="15"/>
        <v>315000000</v>
      </c>
      <c r="X31" s="25">
        <f t="shared" si="15"/>
        <v>350000000</v>
      </c>
      <c r="Y31" s="26"/>
      <c r="Z31" s="26"/>
      <c r="AA31" s="27"/>
      <c r="AB31" s="18"/>
      <c r="AC31" s="27"/>
      <c r="AD31" s="28"/>
      <c r="AE31" s="28"/>
    </row>
    <row r="32" spans="1:31" ht="15.75" customHeight="1" x14ac:dyDescent="0.25">
      <c r="A32" s="17"/>
      <c r="B32" s="39"/>
      <c r="C32" s="28"/>
      <c r="D32" s="39"/>
      <c r="E32" s="39"/>
      <c r="F32" s="39"/>
      <c r="G32" s="39"/>
      <c r="H32" s="39"/>
      <c r="I32" s="39"/>
      <c r="J32" s="54"/>
      <c r="K32" s="19"/>
      <c r="L32" s="19"/>
      <c r="M32" s="40">
        <f>SUM(M24:M31)</f>
        <v>1.0000000000000002</v>
      </c>
      <c r="N32" s="21"/>
      <c r="O32" s="41"/>
      <c r="P32" s="42"/>
      <c r="Q32" s="41"/>
      <c r="R32" s="42"/>
      <c r="S32" s="43">
        <f>SUM(S24:S31)</f>
        <v>2700000000</v>
      </c>
      <c r="T32" s="44"/>
      <c r="U32" s="46">
        <f t="shared" ref="U32:Y32" si="16">SUM(U24:U31)</f>
        <v>270000000</v>
      </c>
      <c r="V32" s="46">
        <f t="shared" si="16"/>
        <v>1350000000</v>
      </c>
      <c r="W32" s="46">
        <f t="shared" si="16"/>
        <v>2430000000</v>
      </c>
      <c r="X32" s="46">
        <f t="shared" si="16"/>
        <v>2700000000</v>
      </c>
      <c r="Y32" s="46">
        <f t="shared" si="16"/>
        <v>0</v>
      </c>
      <c r="Z32" s="46">
        <f>SUM($Z$24:$Z$31)</f>
        <v>0</v>
      </c>
      <c r="AA32" s="27"/>
      <c r="AB32" s="27"/>
      <c r="AC32" s="40">
        <f>SUM($AC$24:$AC$31)</f>
        <v>0</v>
      </c>
      <c r="AD32" s="28"/>
      <c r="AE32" s="28"/>
    </row>
    <row r="33" spans="1:31" ht="76.5" customHeight="1" x14ac:dyDescent="0.25">
      <c r="A33" s="55"/>
      <c r="B33" s="547" t="s">
        <v>104</v>
      </c>
      <c r="C33" s="546" t="s">
        <v>25</v>
      </c>
      <c r="D33" s="546" t="s">
        <v>26</v>
      </c>
      <c r="E33" s="546" t="s">
        <v>27</v>
      </c>
      <c r="F33" s="546" t="s">
        <v>28</v>
      </c>
      <c r="G33" s="546" t="s">
        <v>29</v>
      </c>
      <c r="H33" s="546" t="s">
        <v>30</v>
      </c>
      <c r="I33" s="547" t="s">
        <v>31</v>
      </c>
      <c r="J33" s="548" t="s">
        <v>32</v>
      </c>
      <c r="K33" s="546" t="s">
        <v>33</v>
      </c>
      <c r="L33" s="546" t="s">
        <v>34</v>
      </c>
      <c r="M33" s="546" t="s">
        <v>35</v>
      </c>
      <c r="N33" s="547" t="s">
        <v>36</v>
      </c>
      <c r="O33" s="546" t="s">
        <v>37</v>
      </c>
      <c r="P33" s="546" t="s">
        <v>38</v>
      </c>
      <c r="Q33" s="546" t="s">
        <v>39</v>
      </c>
      <c r="R33" s="546" t="s">
        <v>40</v>
      </c>
      <c r="S33" s="554" t="s">
        <v>41</v>
      </c>
      <c r="T33" s="522"/>
      <c r="U33" s="553" t="s">
        <v>42</v>
      </c>
      <c r="V33" s="521"/>
      <c r="W33" s="521"/>
      <c r="X33" s="522"/>
      <c r="Y33" s="554" t="s">
        <v>43</v>
      </c>
      <c r="Z33" s="522"/>
      <c r="AA33" s="546" t="s">
        <v>44</v>
      </c>
      <c r="AB33" s="546" t="s">
        <v>45</v>
      </c>
      <c r="AC33" s="546" t="s">
        <v>46</v>
      </c>
      <c r="AD33" s="546" t="s">
        <v>47</v>
      </c>
      <c r="AE33" s="550" t="s">
        <v>23</v>
      </c>
    </row>
    <row r="34" spans="1:31" ht="15.75" customHeight="1" x14ac:dyDescent="0.25">
      <c r="A34" s="17"/>
      <c r="B34" s="519"/>
      <c r="C34" s="519"/>
      <c r="D34" s="519"/>
      <c r="E34" s="519"/>
      <c r="F34" s="519"/>
      <c r="G34" s="519"/>
      <c r="H34" s="519"/>
      <c r="I34" s="519"/>
      <c r="J34" s="519"/>
      <c r="K34" s="519"/>
      <c r="L34" s="519"/>
      <c r="M34" s="519"/>
      <c r="N34" s="519"/>
      <c r="O34" s="519"/>
      <c r="P34" s="519"/>
      <c r="Q34" s="519"/>
      <c r="R34" s="519"/>
      <c r="S34" s="47" t="s">
        <v>48</v>
      </c>
      <c r="T34" s="48" t="s">
        <v>49</v>
      </c>
      <c r="U34" s="47" t="s">
        <v>50</v>
      </c>
      <c r="V34" s="47" t="s">
        <v>51</v>
      </c>
      <c r="W34" s="47" t="s">
        <v>52</v>
      </c>
      <c r="X34" s="47" t="s">
        <v>53</v>
      </c>
      <c r="Y34" s="47" t="s">
        <v>54</v>
      </c>
      <c r="Z34" s="47" t="s">
        <v>55</v>
      </c>
      <c r="AA34" s="519"/>
      <c r="AB34" s="519"/>
      <c r="AC34" s="519"/>
      <c r="AD34" s="519"/>
      <c r="AE34" s="519"/>
    </row>
    <row r="35" spans="1:31" ht="353.25" customHeight="1" x14ac:dyDescent="0.25">
      <c r="A35" s="17"/>
      <c r="B35" s="543" t="s">
        <v>105</v>
      </c>
      <c r="C35" s="543" t="s">
        <v>106</v>
      </c>
      <c r="D35" s="545" t="s">
        <v>107</v>
      </c>
      <c r="E35" s="543" t="s">
        <v>108</v>
      </c>
      <c r="F35" s="545" t="s">
        <v>109</v>
      </c>
      <c r="G35" s="543" t="s">
        <v>110</v>
      </c>
      <c r="H35" s="543" t="s">
        <v>111</v>
      </c>
      <c r="I35" s="561">
        <v>6</v>
      </c>
      <c r="J35" s="18" t="s">
        <v>112</v>
      </c>
      <c r="K35" s="19">
        <v>311</v>
      </c>
      <c r="L35" s="19">
        <v>122</v>
      </c>
      <c r="M35" s="20">
        <v>0.1</v>
      </c>
      <c r="N35" s="21" t="s">
        <v>113</v>
      </c>
      <c r="O35" s="22">
        <v>0.1</v>
      </c>
      <c r="P35" s="22">
        <v>0.5</v>
      </c>
      <c r="Q35" s="22">
        <v>0.9</v>
      </c>
      <c r="R35" s="22">
        <v>1</v>
      </c>
      <c r="S35" s="23">
        <v>360000000</v>
      </c>
      <c r="T35" s="560">
        <f>SUM($S$35:$S$40)</f>
        <v>2520000000</v>
      </c>
      <c r="U35" s="24">
        <f t="shared" ref="U35:X35" si="17">ROUND($S35*O35,0)</f>
        <v>36000000</v>
      </c>
      <c r="V35" s="25">
        <f t="shared" si="17"/>
        <v>180000000</v>
      </c>
      <c r="W35" s="25">
        <f t="shared" si="17"/>
        <v>324000000</v>
      </c>
      <c r="X35" s="25">
        <f t="shared" si="17"/>
        <v>360000000</v>
      </c>
      <c r="Y35" s="26"/>
      <c r="Z35" s="26"/>
      <c r="AA35" s="27"/>
      <c r="AB35" s="56"/>
      <c r="AC35" s="27"/>
      <c r="AD35" s="28"/>
      <c r="AE35" s="28"/>
    </row>
    <row r="36" spans="1:31" ht="159" customHeight="1" x14ac:dyDescent="0.25">
      <c r="A36" s="17"/>
      <c r="B36" s="535"/>
      <c r="C36" s="519"/>
      <c r="D36" s="519"/>
      <c r="E36" s="519"/>
      <c r="F36" s="519"/>
      <c r="G36" s="519"/>
      <c r="H36" s="519"/>
      <c r="I36" s="519"/>
      <c r="J36" s="18" t="s">
        <v>114</v>
      </c>
      <c r="K36" s="19">
        <v>312</v>
      </c>
      <c r="L36" s="19">
        <v>121</v>
      </c>
      <c r="M36" s="20">
        <v>0.1</v>
      </c>
      <c r="N36" s="21" t="s">
        <v>115</v>
      </c>
      <c r="O36" s="22">
        <v>0.1</v>
      </c>
      <c r="P36" s="22">
        <v>0.5</v>
      </c>
      <c r="Q36" s="22">
        <v>0.9</v>
      </c>
      <c r="R36" s="22">
        <v>1</v>
      </c>
      <c r="S36" s="23">
        <v>250000000</v>
      </c>
      <c r="T36" s="535"/>
      <c r="U36" s="24">
        <f t="shared" ref="U36:X36" si="18">ROUND($S36*O36,0)</f>
        <v>25000000</v>
      </c>
      <c r="V36" s="25">
        <f t="shared" si="18"/>
        <v>125000000</v>
      </c>
      <c r="W36" s="25">
        <f t="shared" si="18"/>
        <v>225000000</v>
      </c>
      <c r="X36" s="25">
        <f t="shared" si="18"/>
        <v>250000000</v>
      </c>
      <c r="Y36" s="26"/>
      <c r="Z36" s="26"/>
      <c r="AA36" s="27"/>
      <c r="AB36" s="57"/>
      <c r="AC36" s="27"/>
      <c r="AD36" s="28"/>
      <c r="AE36" s="28"/>
    </row>
    <row r="37" spans="1:31" ht="70.5" customHeight="1" x14ac:dyDescent="0.25">
      <c r="A37" s="17"/>
      <c r="B37" s="535"/>
      <c r="C37" s="543" t="s">
        <v>116</v>
      </c>
      <c r="D37" s="543" t="s">
        <v>117</v>
      </c>
      <c r="E37" s="543" t="s">
        <v>118</v>
      </c>
      <c r="F37" s="543" t="s">
        <v>119</v>
      </c>
      <c r="G37" s="543" t="s">
        <v>120</v>
      </c>
      <c r="H37" s="543" t="s">
        <v>121</v>
      </c>
      <c r="I37" s="562">
        <v>1</v>
      </c>
      <c r="J37" s="18" t="s">
        <v>122</v>
      </c>
      <c r="K37" s="19">
        <v>321</v>
      </c>
      <c r="L37" s="19">
        <v>112</v>
      </c>
      <c r="M37" s="20">
        <v>0.2</v>
      </c>
      <c r="N37" s="21" t="s">
        <v>123</v>
      </c>
      <c r="O37" s="22">
        <v>0.1</v>
      </c>
      <c r="P37" s="22">
        <v>0.5</v>
      </c>
      <c r="Q37" s="22">
        <v>0.9</v>
      </c>
      <c r="R37" s="22">
        <v>1</v>
      </c>
      <c r="S37" s="23">
        <v>100000000</v>
      </c>
      <c r="T37" s="535"/>
      <c r="U37" s="24">
        <f t="shared" ref="U37:X37" si="19">ROUND($S37*O37,0)</f>
        <v>10000000</v>
      </c>
      <c r="V37" s="25">
        <f t="shared" si="19"/>
        <v>50000000</v>
      </c>
      <c r="W37" s="25">
        <f t="shared" si="19"/>
        <v>90000000</v>
      </c>
      <c r="X37" s="25">
        <f t="shared" si="19"/>
        <v>100000000</v>
      </c>
      <c r="Y37" s="26"/>
      <c r="Z37" s="26"/>
      <c r="AA37" s="27"/>
      <c r="AB37" s="50"/>
      <c r="AC37" s="27"/>
      <c r="AD37" s="28"/>
      <c r="AE37" s="28"/>
    </row>
    <row r="38" spans="1:31" ht="75" customHeight="1" x14ac:dyDescent="0.25">
      <c r="A38" s="17"/>
      <c r="B38" s="535"/>
      <c r="C38" s="535"/>
      <c r="D38" s="535"/>
      <c r="E38" s="535"/>
      <c r="F38" s="535"/>
      <c r="G38" s="535"/>
      <c r="H38" s="535"/>
      <c r="I38" s="535"/>
      <c r="J38" s="50" t="s">
        <v>124</v>
      </c>
      <c r="K38" s="19">
        <v>322</v>
      </c>
      <c r="L38" s="19">
        <v>114</v>
      </c>
      <c r="M38" s="20">
        <v>0.2</v>
      </c>
      <c r="N38" s="21" t="s">
        <v>125</v>
      </c>
      <c r="O38" s="22">
        <v>0.1</v>
      </c>
      <c r="P38" s="22">
        <v>0.5</v>
      </c>
      <c r="Q38" s="22">
        <v>0.9</v>
      </c>
      <c r="R38" s="22">
        <v>1</v>
      </c>
      <c r="S38" s="23">
        <v>460000000</v>
      </c>
      <c r="T38" s="535"/>
      <c r="U38" s="24">
        <f t="shared" ref="U38:X38" si="20">ROUND($S38*O38,0)</f>
        <v>46000000</v>
      </c>
      <c r="V38" s="25">
        <f t="shared" si="20"/>
        <v>230000000</v>
      </c>
      <c r="W38" s="25">
        <f t="shared" si="20"/>
        <v>414000000</v>
      </c>
      <c r="X38" s="25">
        <f t="shared" si="20"/>
        <v>460000000</v>
      </c>
      <c r="Y38" s="26"/>
      <c r="Z38" s="26"/>
      <c r="AA38" s="27"/>
      <c r="AB38" s="50"/>
      <c r="AC38" s="27"/>
      <c r="AD38" s="28"/>
      <c r="AE38" s="28"/>
    </row>
    <row r="39" spans="1:31" ht="108" customHeight="1" x14ac:dyDescent="0.25">
      <c r="A39" s="17"/>
      <c r="B39" s="535"/>
      <c r="C39" s="535"/>
      <c r="D39" s="535"/>
      <c r="E39" s="535"/>
      <c r="F39" s="535"/>
      <c r="G39" s="535"/>
      <c r="H39" s="535"/>
      <c r="I39" s="535"/>
      <c r="J39" s="18" t="s">
        <v>126</v>
      </c>
      <c r="K39" s="19">
        <v>323</v>
      </c>
      <c r="L39" s="19">
        <v>111</v>
      </c>
      <c r="M39" s="20">
        <v>0.2</v>
      </c>
      <c r="N39" s="21" t="s">
        <v>127</v>
      </c>
      <c r="O39" s="22">
        <v>0.1</v>
      </c>
      <c r="P39" s="22">
        <v>0.5</v>
      </c>
      <c r="Q39" s="22">
        <v>0.9</v>
      </c>
      <c r="R39" s="22">
        <v>1</v>
      </c>
      <c r="S39" s="58">
        <v>1000000000</v>
      </c>
      <c r="T39" s="535"/>
      <c r="U39" s="24">
        <f t="shared" ref="U39:X39" si="21">ROUND($S39*O39,0)</f>
        <v>100000000</v>
      </c>
      <c r="V39" s="25">
        <f t="shared" si="21"/>
        <v>500000000</v>
      </c>
      <c r="W39" s="25">
        <f t="shared" si="21"/>
        <v>900000000</v>
      </c>
      <c r="X39" s="25">
        <f t="shared" si="21"/>
        <v>1000000000</v>
      </c>
      <c r="Y39" s="26"/>
      <c r="Z39" s="26"/>
      <c r="AA39" s="27"/>
      <c r="AB39" s="50"/>
      <c r="AC39" s="27"/>
      <c r="AD39" s="28"/>
      <c r="AE39" s="28"/>
    </row>
    <row r="40" spans="1:31" ht="66" customHeight="1" x14ac:dyDescent="0.25">
      <c r="A40" s="17"/>
      <c r="B40" s="519"/>
      <c r="C40" s="519"/>
      <c r="D40" s="519"/>
      <c r="E40" s="519"/>
      <c r="F40" s="519"/>
      <c r="G40" s="519"/>
      <c r="H40" s="519"/>
      <c r="I40" s="519"/>
      <c r="J40" s="18" t="s">
        <v>128</v>
      </c>
      <c r="K40" s="19">
        <v>324</v>
      </c>
      <c r="L40" s="19">
        <v>113</v>
      </c>
      <c r="M40" s="20">
        <v>0.2</v>
      </c>
      <c r="N40" s="21" t="s">
        <v>129</v>
      </c>
      <c r="O40" s="22">
        <v>0.1</v>
      </c>
      <c r="P40" s="22">
        <v>0.5</v>
      </c>
      <c r="Q40" s="22">
        <v>0.9</v>
      </c>
      <c r="R40" s="22">
        <v>1</v>
      </c>
      <c r="S40" s="23">
        <v>350000000</v>
      </c>
      <c r="T40" s="519"/>
      <c r="U40" s="24">
        <f t="shared" ref="U40:X40" si="22">ROUND($S40*O40,0)</f>
        <v>35000000</v>
      </c>
      <c r="V40" s="25">
        <f t="shared" si="22"/>
        <v>175000000</v>
      </c>
      <c r="W40" s="25">
        <f t="shared" si="22"/>
        <v>315000000</v>
      </c>
      <c r="X40" s="25">
        <f t="shared" si="22"/>
        <v>350000000</v>
      </c>
      <c r="Y40" s="26"/>
      <c r="Z40" s="26"/>
      <c r="AA40" s="27"/>
      <c r="AB40" s="50"/>
      <c r="AC40" s="27"/>
      <c r="AD40" s="28"/>
      <c r="AE40" s="28"/>
    </row>
    <row r="41" spans="1:31" ht="15.75" customHeight="1" x14ac:dyDescent="0.25">
      <c r="A41" s="17"/>
      <c r="B41" s="39"/>
      <c r="C41" s="28"/>
      <c r="D41" s="39"/>
      <c r="E41" s="39"/>
      <c r="F41" s="39"/>
      <c r="G41" s="39"/>
      <c r="H41" s="39"/>
      <c r="I41" s="39"/>
      <c r="J41" s="39"/>
      <c r="K41" s="19"/>
      <c r="L41" s="19"/>
      <c r="M41" s="40">
        <f>SUM(M35:M40)</f>
        <v>1</v>
      </c>
      <c r="N41" s="21"/>
      <c r="O41" s="41"/>
      <c r="P41" s="42"/>
      <c r="Q41" s="41"/>
      <c r="R41" s="42"/>
      <c r="S41" s="43">
        <f>SUM(S35:S40)</f>
        <v>2520000000</v>
      </c>
      <c r="T41" s="44"/>
      <c r="U41" s="46">
        <f>SUM($U$35:$U$40)</f>
        <v>252000000</v>
      </c>
      <c r="V41" s="46">
        <f t="shared" ref="V41:Y41" si="23">SUM(V35:V40)</f>
        <v>1260000000</v>
      </c>
      <c r="W41" s="46">
        <f t="shared" si="23"/>
        <v>2268000000</v>
      </c>
      <c r="X41" s="46">
        <f t="shared" si="23"/>
        <v>2520000000</v>
      </c>
      <c r="Y41" s="46">
        <f t="shared" si="23"/>
        <v>0</v>
      </c>
      <c r="Z41" s="46">
        <f>SUM($Z$35:$Z$40)</f>
        <v>0</v>
      </c>
      <c r="AA41" s="27"/>
      <c r="AB41" s="27"/>
      <c r="AC41" s="40">
        <f>SUM($AC$35:$AC$40)</f>
        <v>0</v>
      </c>
      <c r="AD41" s="28"/>
      <c r="AE41" s="28"/>
    </row>
    <row r="42" spans="1:31" ht="28.5" customHeight="1" x14ac:dyDescent="0.25">
      <c r="A42" s="17"/>
      <c r="B42" s="59" t="s">
        <v>130</v>
      </c>
      <c r="C42" s="60"/>
      <c r="D42" s="60"/>
      <c r="E42" s="60"/>
      <c r="F42" s="60"/>
      <c r="G42" s="60"/>
      <c r="H42" s="60"/>
      <c r="I42" s="60"/>
      <c r="J42" s="61"/>
      <c r="K42" s="60"/>
      <c r="L42" s="60"/>
      <c r="M42" s="60"/>
      <c r="N42" s="60"/>
      <c r="O42" s="60"/>
      <c r="P42" s="62"/>
      <c r="Q42" s="62"/>
      <c r="R42" s="62"/>
      <c r="S42" s="62">
        <f>+S32+S21+S41</f>
        <v>8200000000</v>
      </c>
      <c r="T42" s="63">
        <f>T14+T24+T35</f>
        <v>8200000000</v>
      </c>
      <c r="U42" s="62">
        <f t="shared" ref="U42:X42" si="24">+U32+U21+U41</f>
        <v>820000000</v>
      </c>
      <c r="V42" s="62">
        <f t="shared" si="24"/>
        <v>4100000000</v>
      </c>
      <c r="W42" s="62">
        <f t="shared" si="24"/>
        <v>7380000000</v>
      </c>
      <c r="X42" s="62">
        <f t="shared" si="24"/>
        <v>8200000000</v>
      </c>
      <c r="Y42" s="62">
        <f>+Y41+Y21+Y32</f>
        <v>0</v>
      </c>
      <c r="Z42" s="62">
        <f>+$Z$41+$Z$21+$Z$32</f>
        <v>0</v>
      </c>
      <c r="AA42" s="62"/>
      <c r="AB42" s="62"/>
      <c r="AC42" s="62"/>
      <c r="AD42" s="62"/>
      <c r="AE42" s="62"/>
    </row>
    <row r="43" spans="1:31" ht="30.75" customHeight="1" x14ac:dyDescent="0.25">
      <c r="A43" s="17"/>
      <c r="B43" s="64" t="s">
        <v>131</v>
      </c>
      <c r="C43" s="563" t="s">
        <v>132</v>
      </c>
      <c r="D43" s="521"/>
      <c r="E43" s="521"/>
      <c r="F43" s="521"/>
      <c r="G43" s="521"/>
      <c r="H43" s="521"/>
      <c r="I43" s="521"/>
      <c r="J43" s="521"/>
      <c r="K43" s="521"/>
      <c r="L43" s="521"/>
      <c r="M43" s="521"/>
      <c r="N43" s="521"/>
      <c r="O43" s="521"/>
      <c r="P43" s="521"/>
      <c r="Q43" s="521"/>
      <c r="R43" s="521"/>
      <c r="S43" s="521"/>
      <c r="T43" s="521"/>
      <c r="U43" s="521"/>
      <c r="V43" s="521"/>
      <c r="W43" s="521"/>
      <c r="X43" s="521"/>
      <c r="Y43" s="521"/>
      <c r="Z43" s="522"/>
      <c r="AA43" s="6" t="s">
        <v>11</v>
      </c>
      <c r="AB43" s="13"/>
      <c r="AC43" s="28"/>
      <c r="AD43" s="65" t="s">
        <v>133</v>
      </c>
      <c r="AE43" s="66">
        <f>$S$58</f>
        <v>1200000000</v>
      </c>
    </row>
    <row r="44" spans="1:31" ht="36" customHeight="1" x14ac:dyDescent="0.25">
      <c r="A44" s="17"/>
      <c r="B44" s="67" t="s">
        <v>13</v>
      </c>
      <c r="C44" s="563" t="s">
        <v>134</v>
      </c>
      <c r="D44" s="521"/>
      <c r="E44" s="521"/>
      <c r="F44" s="521"/>
      <c r="G44" s="521"/>
      <c r="H44" s="521"/>
      <c r="I44" s="521"/>
      <c r="J44" s="521"/>
      <c r="K44" s="521"/>
      <c r="L44" s="521"/>
      <c r="M44" s="521"/>
      <c r="N44" s="521"/>
      <c r="O44" s="521"/>
      <c r="P44" s="521"/>
      <c r="Q44" s="521"/>
      <c r="R44" s="521"/>
      <c r="S44" s="521"/>
      <c r="T44" s="521"/>
      <c r="U44" s="521"/>
      <c r="V44" s="521"/>
      <c r="W44" s="521"/>
      <c r="X44" s="521"/>
      <c r="Y44" s="521"/>
      <c r="Z44" s="522"/>
      <c r="AA44" s="6" t="s">
        <v>15</v>
      </c>
      <c r="AB44" s="13"/>
      <c r="AC44" s="6"/>
      <c r="AD44" s="6"/>
      <c r="AE44" s="14"/>
    </row>
    <row r="45" spans="1:31" ht="52.5" customHeight="1" x14ac:dyDescent="0.25">
      <c r="A45" s="17"/>
      <c r="B45" s="547" t="s">
        <v>79</v>
      </c>
      <c r="C45" s="546" t="s">
        <v>25</v>
      </c>
      <c r="D45" s="546" t="s">
        <v>26</v>
      </c>
      <c r="E45" s="546" t="s">
        <v>27</v>
      </c>
      <c r="F45" s="546" t="s">
        <v>28</v>
      </c>
      <c r="G45" s="546" t="s">
        <v>29</v>
      </c>
      <c r="H45" s="546" t="s">
        <v>30</v>
      </c>
      <c r="I45" s="547" t="s">
        <v>31</v>
      </c>
      <c r="J45" s="548" t="s">
        <v>32</v>
      </c>
      <c r="K45" s="546" t="s">
        <v>33</v>
      </c>
      <c r="L45" s="546" t="s">
        <v>34</v>
      </c>
      <c r="M45" s="546" t="s">
        <v>35</v>
      </c>
      <c r="N45" s="547" t="s">
        <v>36</v>
      </c>
      <c r="O45" s="546" t="s">
        <v>37</v>
      </c>
      <c r="P45" s="546" t="s">
        <v>38</v>
      </c>
      <c r="Q45" s="546" t="s">
        <v>39</v>
      </c>
      <c r="R45" s="546" t="s">
        <v>40</v>
      </c>
      <c r="S45" s="551" t="s">
        <v>41</v>
      </c>
      <c r="T45" s="522"/>
      <c r="U45" s="556" t="s">
        <v>42</v>
      </c>
      <c r="V45" s="521"/>
      <c r="W45" s="521"/>
      <c r="X45" s="522"/>
      <c r="Y45" s="551" t="s">
        <v>43</v>
      </c>
      <c r="Z45" s="522"/>
      <c r="AA45" s="546" t="s">
        <v>44</v>
      </c>
      <c r="AB45" s="546" t="s">
        <v>45</v>
      </c>
      <c r="AC45" s="546" t="s">
        <v>46</v>
      </c>
      <c r="AD45" s="546" t="s">
        <v>47</v>
      </c>
      <c r="AE45" s="559" t="s">
        <v>23</v>
      </c>
    </row>
    <row r="46" spans="1:31" ht="30" customHeight="1" x14ac:dyDescent="0.25">
      <c r="A46" s="17"/>
      <c r="B46" s="519"/>
      <c r="C46" s="519"/>
      <c r="D46" s="519"/>
      <c r="E46" s="519"/>
      <c r="F46" s="519"/>
      <c r="G46" s="519"/>
      <c r="H46" s="519"/>
      <c r="I46" s="519"/>
      <c r="J46" s="519"/>
      <c r="K46" s="519"/>
      <c r="L46" s="519"/>
      <c r="M46" s="519"/>
      <c r="N46" s="519"/>
      <c r="O46" s="519"/>
      <c r="P46" s="519"/>
      <c r="Q46" s="519"/>
      <c r="R46" s="519"/>
      <c r="S46" s="47" t="s">
        <v>48</v>
      </c>
      <c r="T46" s="48" t="s">
        <v>49</v>
      </c>
      <c r="U46" s="47" t="s">
        <v>50</v>
      </c>
      <c r="V46" s="47" t="s">
        <v>51</v>
      </c>
      <c r="W46" s="47" t="s">
        <v>52</v>
      </c>
      <c r="X46" s="47" t="s">
        <v>53</v>
      </c>
      <c r="Y46" s="47" t="s">
        <v>54</v>
      </c>
      <c r="Z46" s="47" t="s">
        <v>55</v>
      </c>
      <c r="AA46" s="519"/>
      <c r="AB46" s="519"/>
      <c r="AC46" s="519"/>
      <c r="AD46" s="519"/>
      <c r="AE46" s="519"/>
    </row>
    <row r="47" spans="1:31" ht="55.5" customHeight="1" x14ac:dyDescent="0.25">
      <c r="A47" s="17"/>
      <c r="B47" s="543" t="s">
        <v>135</v>
      </c>
      <c r="C47" s="543" t="s">
        <v>136</v>
      </c>
      <c r="D47" s="543" t="s">
        <v>137</v>
      </c>
      <c r="E47" s="543" t="s">
        <v>138</v>
      </c>
      <c r="F47" s="543" t="s">
        <v>139</v>
      </c>
      <c r="G47" s="543" t="s">
        <v>140</v>
      </c>
      <c r="H47" s="543" t="s">
        <v>141</v>
      </c>
      <c r="I47" s="545">
        <v>2</v>
      </c>
      <c r="J47" s="18" t="s">
        <v>142</v>
      </c>
      <c r="K47" s="19">
        <v>111</v>
      </c>
      <c r="L47" s="19">
        <v>211</v>
      </c>
      <c r="M47" s="41">
        <v>0.2</v>
      </c>
      <c r="N47" s="50" t="s">
        <v>143</v>
      </c>
      <c r="O47" s="22">
        <v>0</v>
      </c>
      <c r="P47" s="22">
        <v>0.2</v>
      </c>
      <c r="Q47" s="22">
        <v>0.4</v>
      </c>
      <c r="R47" s="22">
        <v>1</v>
      </c>
      <c r="S47" s="68">
        <v>160000000</v>
      </c>
      <c r="T47" s="540">
        <f>SUM($S$47:$S$49)</f>
        <v>283000000</v>
      </c>
      <c r="U47" s="24">
        <f t="shared" ref="U47:X47" si="25">ROUND($S47*O47,0)</f>
        <v>0</v>
      </c>
      <c r="V47" s="25">
        <f t="shared" si="25"/>
        <v>32000000</v>
      </c>
      <c r="W47" s="25">
        <f t="shared" si="25"/>
        <v>64000000</v>
      </c>
      <c r="X47" s="25">
        <f t="shared" si="25"/>
        <v>160000000</v>
      </c>
      <c r="Y47" s="26"/>
      <c r="Z47" s="26"/>
      <c r="AA47" s="27"/>
      <c r="AB47" s="21"/>
      <c r="AC47" s="27"/>
      <c r="AD47" s="28"/>
      <c r="AE47" s="28"/>
    </row>
    <row r="48" spans="1:31" ht="55.5" customHeight="1" x14ac:dyDescent="0.25">
      <c r="A48" s="17"/>
      <c r="B48" s="535"/>
      <c r="C48" s="535"/>
      <c r="D48" s="535"/>
      <c r="E48" s="535"/>
      <c r="F48" s="535"/>
      <c r="G48" s="535"/>
      <c r="H48" s="535"/>
      <c r="I48" s="535"/>
      <c r="J48" s="18" t="s">
        <v>144</v>
      </c>
      <c r="K48" s="19">
        <v>112</v>
      </c>
      <c r="L48" s="19">
        <v>212</v>
      </c>
      <c r="M48" s="41">
        <v>0.4</v>
      </c>
      <c r="N48" s="50" t="s">
        <v>145</v>
      </c>
      <c r="O48" s="22">
        <v>0.1</v>
      </c>
      <c r="P48" s="22">
        <v>0.5</v>
      </c>
      <c r="Q48" s="22">
        <v>0.9</v>
      </c>
      <c r="R48" s="22">
        <v>1</v>
      </c>
      <c r="S48" s="68">
        <v>73000000</v>
      </c>
      <c r="T48" s="535"/>
      <c r="U48" s="24">
        <f t="shared" ref="U48:X48" si="26">ROUND($S48*O48,0)</f>
        <v>7300000</v>
      </c>
      <c r="V48" s="25">
        <f t="shared" si="26"/>
        <v>36500000</v>
      </c>
      <c r="W48" s="25">
        <f t="shared" si="26"/>
        <v>65700000</v>
      </c>
      <c r="X48" s="25">
        <f t="shared" si="26"/>
        <v>73000000</v>
      </c>
      <c r="Y48" s="26"/>
      <c r="Z48" s="26"/>
      <c r="AA48" s="27"/>
      <c r="AB48" s="21"/>
      <c r="AC48" s="27"/>
      <c r="AD48" s="28"/>
      <c r="AE48" s="28"/>
    </row>
    <row r="49" spans="1:31" ht="55.5" customHeight="1" x14ac:dyDescent="0.25">
      <c r="A49" s="17"/>
      <c r="B49" s="519"/>
      <c r="C49" s="519"/>
      <c r="D49" s="519"/>
      <c r="E49" s="519"/>
      <c r="F49" s="519"/>
      <c r="G49" s="519"/>
      <c r="H49" s="519"/>
      <c r="I49" s="519"/>
      <c r="J49" s="18" t="s">
        <v>146</v>
      </c>
      <c r="K49" s="19">
        <v>113</v>
      </c>
      <c r="L49" s="19">
        <v>213</v>
      </c>
      <c r="M49" s="41">
        <v>0.4</v>
      </c>
      <c r="N49" s="50" t="s">
        <v>147</v>
      </c>
      <c r="O49" s="22">
        <v>0.1</v>
      </c>
      <c r="P49" s="22">
        <v>0.5</v>
      </c>
      <c r="Q49" s="22">
        <v>0.9</v>
      </c>
      <c r="R49" s="22">
        <v>1</v>
      </c>
      <c r="S49" s="68">
        <v>50000000</v>
      </c>
      <c r="T49" s="519"/>
      <c r="U49" s="24">
        <f t="shared" ref="U49:X49" si="27">ROUND($S49*O49,0)</f>
        <v>5000000</v>
      </c>
      <c r="V49" s="25">
        <f t="shared" si="27"/>
        <v>25000000</v>
      </c>
      <c r="W49" s="25">
        <f t="shared" si="27"/>
        <v>45000000</v>
      </c>
      <c r="X49" s="25">
        <f t="shared" si="27"/>
        <v>50000000</v>
      </c>
      <c r="Y49" s="26"/>
      <c r="Z49" s="26"/>
      <c r="AA49" s="27"/>
      <c r="AB49" s="21"/>
      <c r="AC49" s="27"/>
      <c r="AD49" s="28"/>
      <c r="AE49" s="28"/>
    </row>
    <row r="50" spans="1:31" ht="15.75" customHeight="1" x14ac:dyDescent="0.25">
      <c r="A50" s="17"/>
      <c r="B50" s="39"/>
      <c r="C50" s="28"/>
      <c r="D50" s="39"/>
      <c r="E50" s="39"/>
      <c r="F50" s="39"/>
      <c r="G50" s="39"/>
      <c r="H50" s="39"/>
      <c r="I50" s="39"/>
      <c r="J50" s="39"/>
      <c r="K50" s="19"/>
      <c r="L50" s="19"/>
      <c r="M50" s="40">
        <f>SUM(M47:M49)</f>
        <v>1</v>
      </c>
      <c r="N50" s="21"/>
      <c r="O50" s="41"/>
      <c r="P50" s="42"/>
      <c r="Q50" s="41"/>
      <c r="R50" s="42"/>
      <c r="S50" s="43">
        <f>SUM(S47:S49)</f>
        <v>283000000</v>
      </c>
      <c r="T50" s="44"/>
      <c r="U50" s="46">
        <f>SUM($U$47:$U$49)</f>
        <v>12300000</v>
      </c>
      <c r="V50" s="46">
        <f>SUM($V$47:$V$49)</f>
        <v>93500000</v>
      </c>
      <c r="W50" s="46">
        <f>SUM($W$47:$W$49)</f>
        <v>174700000</v>
      </c>
      <c r="X50" s="46">
        <f>SUM($X$47:$X$49)</f>
        <v>283000000</v>
      </c>
      <c r="Y50" s="46">
        <f>SUM($Y$47:$Y$49)</f>
        <v>0</v>
      </c>
      <c r="Z50" s="46">
        <f>SUM($Z$47:$Z$49)</f>
        <v>0</v>
      </c>
      <c r="AA50" s="27"/>
      <c r="AB50" s="27"/>
      <c r="AC50" s="40">
        <f>SUM($AC$47:$AC$49)</f>
        <v>0</v>
      </c>
      <c r="AD50" s="28"/>
      <c r="AE50" s="28"/>
    </row>
    <row r="51" spans="1:31" ht="15.75" customHeight="1" x14ac:dyDescent="0.25">
      <c r="A51" s="17"/>
      <c r="B51" s="47"/>
      <c r="C51" s="556" t="s">
        <v>148</v>
      </c>
      <c r="D51" s="521"/>
      <c r="E51" s="521"/>
      <c r="F51" s="522"/>
      <c r="G51" s="556" t="s">
        <v>149</v>
      </c>
      <c r="H51" s="521"/>
      <c r="I51" s="521"/>
      <c r="J51" s="521"/>
      <c r="K51" s="521"/>
      <c r="L51" s="521"/>
      <c r="M51" s="521"/>
      <c r="N51" s="522"/>
      <c r="O51" s="556" t="s">
        <v>150</v>
      </c>
      <c r="P51" s="521"/>
      <c r="Q51" s="521"/>
      <c r="R51" s="522"/>
      <c r="S51" s="556" t="s">
        <v>151</v>
      </c>
      <c r="T51" s="521"/>
      <c r="U51" s="521"/>
      <c r="V51" s="521"/>
      <c r="W51" s="521"/>
      <c r="X51" s="522"/>
      <c r="Y51" s="556" t="s">
        <v>152</v>
      </c>
      <c r="Z51" s="522"/>
      <c r="AA51" s="556" t="s">
        <v>153</v>
      </c>
      <c r="AB51" s="521"/>
      <c r="AC51" s="522"/>
      <c r="AD51" s="47" t="s">
        <v>154</v>
      </c>
      <c r="AE51" s="550" t="s">
        <v>23</v>
      </c>
    </row>
    <row r="52" spans="1:31" ht="27.75" customHeight="1" x14ac:dyDescent="0.25">
      <c r="A52" s="17"/>
      <c r="B52" s="547" t="s">
        <v>24</v>
      </c>
      <c r="C52" s="546" t="s">
        <v>25</v>
      </c>
      <c r="D52" s="546" t="s">
        <v>26</v>
      </c>
      <c r="E52" s="546" t="s">
        <v>27</v>
      </c>
      <c r="F52" s="546" t="s">
        <v>28</v>
      </c>
      <c r="G52" s="546" t="s">
        <v>29</v>
      </c>
      <c r="H52" s="546" t="s">
        <v>30</v>
      </c>
      <c r="I52" s="547" t="s">
        <v>31</v>
      </c>
      <c r="J52" s="548" t="s">
        <v>32</v>
      </c>
      <c r="K52" s="546" t="s">
        <v>33</v>
      </c>
      <c r="L52" s="546" t="s">
        <v>34</v>
      </c>
      <c r="M52" s="546" t="s">
        <v>35</v>
      </c>
      <c r="N52" s="547" t="s">
        <v>36</v>
      </c>
      <c r="O52" s="546" t="s">
        <v>37</v>
      </c>
      <c r="P52" s="546" t="s">
        <v>38</v>
      </c>
      <c r="Q52" s="546" t="s">
        <v>39</v>
      </c>
      <c r="R52" s="546" t="s">
        <v>40</v>
      </c>
      <c r="S52" s="551" t="s">
        <v>41</v>
      </c>
      <c r="T52" s="522"/>
      <c r="U52" s="556" t="s">
        <v>42</v>
      </c>
      <c r="V52" s="521"/>
      <c r="W52" s="521"/>
      <c r="X52" s="522"/>
      <c r="Y52" s="551" t="s">
        <v>43</v>
      </c>
      <c r="Z52" s="522"/>
      <c r="AA52" s="546" t="s">
        <v>44</v>
      </c>
      <c r="AB52" s="546" t="s">
        <v>45</v>
      </c>
      <c r="AC52" s="546" t="s">
        <v>46</v>
      </c>
      <c r="AD52" s="546" t="s">
        <v>47</v>
      </c>
      <c r="AE52" s="535"/>
    </row>
    <row r="53" spans="1:31" ht="46.5" customHeight="1" x14ac:dyDescent="0.25">
      <c r="A53" s="17"/>
      <c r="B53" s="519"/>
      <c r="C53" s="519"/>
      <c r="D53" s="519"/>
      <c r="E53" s="519"/>
      <c r="F53" s="519"/>
      <c r="G53" s="519"/>
      <c r="H53" s="519"/>
      <c r="I53" s="519"/>
      <c r="J53" s="519"/>
      <c r="K53" s="519"/>
      <c r="L53" s="519"/>
      <c r="M53" s="519"/>
      <c r="N53" s="519"/>
      <c r="O53" s="519"/>
      <c r="P53" s="519"/>
      <c r="Q53" s="519"/>
      <c r="R53" s="519"/>
      <c r="S53" s="47" t="s">
        <v>48</v>
      </c>
      <c r="T53" s="48" t="s">
        <v>49</v>
      </c>
      <c r="U53" s="47" t="s">
        <v>50</v>
      </c>
      <c r="V53" s="47" t="s">
        <v>51</v>
      </c>
      <c r="W53" s="47" t="s">
        <v>52</v>
      </c>
      <c r="X53" s="47" t="s">
        <v>53</v>
      </c>
      <c r="Y53" s="47" t="s">
        <v>54</v>
      </c>
      <c r="Z53" s="47" t="s">
        <v>55</v>
      </c>
      <c r="AA53" s="519"/>
      <c r="AB53" s="519"/>
      <c r="AC53" s="519"/>
      <c r="AD53" s="519"/>
      <c r="AE53" s="519"/>
    </row>
    <row r="54" spans="1:31" ht="62.25" customHeight="1" x14ac:dyDescent="0.25">
      <c r="A54" s="17"/>
      <c r="B54" s="543" t="s">
        <v>155</v>
      </c>
      <c r="C54" s="543" t="s">
        <v>136</v>
      </c>
      <c r="D54" s="543" t="s">
        <v>137</v>
      </c>
      <c r="E54" s="543" t="s">
        <v>138</v>
      </c>
      <c r="F54" s="543" t="s">
        <v>139</v>
      </c>
      <c r="G54" s="543" t="s">
        <v>156</v>
      </c>
      <c r="H54" s="543" t="s">
        <v>157</v>
      </c>
      <c r="I54" s="545">
        <v>2</v>
      </c>
      <c r="J54" s="18" t="s">
        <v>158</v>
      </c>
      <c r="K54" s="19">
        <v>211</v>
      </c>
      <c r="L54" s="19">
        <v>111</v>
      </c>
      <c r="M54" s="41">
        <v>0.35</v>
      </c>
      <c r="N54" s="21" t="s">
        <v>159</v>
      </c>
      <c r="O54" s="22">
        <v>0.1</v>
      </c>
      <c r="P54" s="22">
        <v>0.5</v>
      </c>
      <c r="Q54" s="22">
        <v>0.9</v>
      </c>
      <c r="R54" s="22">
        <v>1</v>
      </c>
      <c r="S54" s="68">
        <v>333000000</v>
      </c>
      <c r="T54" s="540">
        <f>SUM($S$54:$S$56)</f>
        <v>917000000</v>
      </c>
      <c r="U54" s="24">
        <f t="shared" ref="U54:X54" si="28">ROUND($S54*O54,0)</f>
        <v>33300000</v>
      </c>
      <c r="V54" s="25">
        <f t="shared" si="28"/>
        <v>166500000</v>
      </c>
      <c r="W54" s="25">
        <f t="shared" si="28"/>
        <v>299700000</v>
      </c>
      <c r="X54" s="25">
        <f t="shared" si="28"/>
        <v>333000000</v>
      </c>
      <c r="Y54" s="26"/>
      <c r="Z54" s="26"/>
      <c r="AA54" s="27"/>
      <c r="AB54" s="21"/>
      <c r="AC54" s="27"/>
      <c r="AD54" s="28"/>
      <c r="AE54" s="28"/>
    </row>
    <row r="55" spans="1:31" ht="141" customHeight="1" x14ac:dyDescent="0.25">
      <c r="A55" s="17"/>
      <c r="B55" s="535"/>
      <c r="C55" s="535"/>
      <c r="D55" s="535"/>
      <c r="E55" s="535"/>
      <c r="F55" s="535"/>
      <c r="G55" s="535"/>
      <c r="H55" s="535"/>
      <c r="I55" s="535"/>
      <c r="J55" s="18" t="s">
        <v>160</v>
      </c>
      <c r="K55" s="19">
        <v>212</v>
      </c>
      <c r="L55" s="19">
        <v>113</v>
      </c>
      <c r="M55" s="41">
        <v>0.3</v>
      </c>
      <c r="N55" s="21" t="s">
        <v>161</v>
      </c>
      <c r="O55" s="22">
        <v>0.1</v>
      </c>
      <c r="P55" s="22">
        <v>0.5</v>
      </c>
      <c r="Q55" s="22">
        <v>0.9</v>
      </c>
      <c r="R55" s="22">
        <v>1</v>
      </c>
      <c r="S55" s="68">
        <v>240000000</v>
      </c>
      <c r="T55" s="535"/>
      <c r="U55" s="24">
        <f t="shared" ref="U55:X55" si="29">ROUND($S55*O55,0)</f>
        <v>24000000</v>
      </c>
      <c r="V55" s="25">
        <f t="shared" si="29"/>
        <v>120000000</v>
      </c>
      <c r="W55" s="25">
        <f t="shared" si="29"/>
        <v>216000000</v>
      </c>
      <c r="X55" s="25">
        <f t="shared" si="29"/>
        <v>240000000</v>
      </c>
      <c r="Y55" s="26"/>
      <c r="Z55" s="26"/>
      <c r="AA55" s="27"/>
      <c r="AB55" s="21"/>
      <c r="AC55" s="27"/>
      <c r="AD55" s="28"/>
      <c r="AE55" s="28"/>
    </row>
    <row r="56" spans="1:31" ht="45" customHeight="1" x14ac:dyDescent="0.25">
      <c r="A56" s="17"/>
      <c r="B56" s="519"/>
      <c r="C56" s="519"/>
      <c r="D56" s="519"/>
      <c r="E56" s="519"/>
      <c r="F56" s="519"/>
      <c r="G56" s="519"/>
      <c r="H56" s="519"/>
      <c r="I56" s="519"/>
      <c r="J56" s="18" t="s">
        <v>162</v>
      </c>
      <c r="K56" s="19">
        <v>213</v>
      </c>
      <c r="L56" s="19">
        <v>112</v>
      </c>
      <c r="M56" s="41">
        <v>0.35</v>
      </c>
      <c r="N56" s="21" t="s">
        <v>163</v>
      </c>
      <c r="O56" s="22">
        <v>0.1</v>
      </c>
      <c r="P56" s="22">
        <v>0.5</v>
      </c>
      <c r="Q56" s="22">
        <v>0.9</v>
      </c>
      <c r="R56" s="22">
        <v>1</v>
      </c>
      <c r="S56" s="68">
        <v>344000000</v>
      </c>
      <c r="T56" s="519"/>
      <c r="U56" s="24">
        <f t="shared" ref="U56:X56" si="30">ROUND($S56*O56,0)</f>
        <v>34400000</v>
      </c>
      <c r="V56" s="25">
        <f t="shared" si="30"/>
        <v>172000000</v>
      </c>
      <c r="W56" s="25">
        <f t="shared" si="30"/>
        <v>309600000</v>
      </c>
      <c r="X56" s="25">
        <f t="shared" si="30"/>
        <v>344000000</v>
      </c>
      <c r="Y56" s="26"/>
      <c r="Z56" s="26"/>
      <c r="AA56" s="27"/>
      <c r="AB56" s="21"/>
      <c r="AC56" s="27"/>
      <c r="AD56" s="28"/>
      <c r="AE56" s="28"/>
    </row>
    <row r="57" spans="1:31" ht="15.75" customHeight="1" x14ac:dyDescent="0.25">
      <c r="A57" s="17"/>
      <c r="B57" s="39"/>
      <c r="C57" s="28"/>
      <c r="D57" s="39"/>
      <c r="E57" s="39"/>
      <c r="F57" s="39"/>
      <c r="G57" s="39"/>
      <c r="H57" s="39"/>
      <c r="I57" s="39"/>
      <c r="J57" s="39"/>
      <c r="K57" s="19"/>
      <c r="L57" s="19"/>
      <c r="M57" s="40">
        <f>SUM(M54:M56)</f>
        <v>0.99999999999999989</v>
      </c>
      <c r="N57" s="21"/>
      <c r="O57" s="41"/>
      <c r="P57" s="42"/>
      <c r="Q57" s="41"/>
      <c r="R57" s="42"/>
      <c r="S57" s="43">
        <f>SUM(S54:S56)</f>
        <v>917000000</v>
      </c>
      <c r="T57" s="44"/>
      <c r="U57" s="46">
        <f>SUM($U$54:$U$56)</f>
        <v>91700000</v>
      </c>
      <c r="V57" s="46">
        <f>SUM($V$54:$V$56)</f>
        <v>458500000</v>
      </c>
      <c r="W57" s="46">
        <f>SUM($W$54:$W$56)</f>
        <v>825300000</v>
      </c>
      <c r="X57" s="46">
        <f>SUM($X$54:$X$56)</f>
        <v>917000000</v>
      </c>
      <c r="Y57" s="46">
        <f>SUM($Y$54:$Y$56)</f>
        <v>0</v>
      </c>
      <c r="Z57" s="46">
        <f>SUM($Z$54:$Z$56)</f>
        <v>0</v>
      </c>
      <c r="AA57" s="27"/>
      <c r="AB57" s="27"/>
      <c r="AC57" s="40">
        <f>SUM($AC$54:$AC$56)</f>
        <v>0</v>
      </c>
      <c r="AD57" s="28"/>
      <c r="AE57" s="28"/>
    </row>
    <row r="58" spans="1:31" ht="28.5" customHeight="1" x14ac:dyDescent="0.25">
      <c r="A58" s="17"/>
      <c r="B58" s="69" t="s">
        <v>164</v>
      </c>
      <c r="C58" s="70"/>
      <c r="D58" s="70"/>
      <c r="E58" s="70"/>
      <c r="F58" s="70"/>
      <c r="G58" s="70"/>
      <c r="H58" s="70"/>
      <c r="I58" s="70"/>
      <c r="J58" s="71"/>
      <c r="K58" s="70"/>
      <c r="L58" s="70"/>
      <c r="M58" s="70"/>
      <c r="N58" s="70"/>
      <c r="O58" s="70"/>
      <c r="P58" s="46"/>
      <c r="Q58" s="46"/>
      <c r="R58" s="46"/>
      <c r="S58" s="72">
        <f>S50+S57</f>
        <v>1200000000</v>
      </c>
      <c r="T58" s="73">
        <f>T47+T54</f>
        <v>1200000000</v>
      </c>
      <c r="U58" s="46"/>
      <c r="V58" s="46"/>
      <c r="W58" s="46"/>
      <c r="X58" s="46"/>
      <c r="Y58" s="46">
        <f>+Y57+Y50</f>
        <v>0</v>
      </c>
      <c r="Z58" s="46">
        <f>+$Z$57+$Z$50</f>
        <v>0</v>
      </c>
      <c r="AA58" s="46"/>
      <c r="AB58" s="46"/>
      <c r="AC58" s="46"/>
      <c r="AD58" s="46"/>
      <c r="AE58" s="46"/>
    </row>
    <row r="59" spans="1:31" ht="15.75" customHeight="1" x14ac:dyDescent="0.25">
      <c r="A59" s="17"/>
      <c r="B59" s="557" t="s">
        <v>165</v>
      </c>
      <c r="C59" s="558"/>
      <c r="D59" s="558"/>
      <c r="E59" s="74"/>
      <c r="F59" s="74"/>
      <c r="G59" s="74"/>
      <c r="H59" s="74"/>
      <c r="I59" s="74"/>
      <c r="J59" s="74"/>
      <c r="K59" s="75"/>
      <c r="L59" s="75"/>
      <c r="M59" s="74"/>
      <c r="N59" s="74"/>
      <c r="O59" s="74"/>
      <c r="P59" s="74"/>
      <c r="Q59" s="74"/>
      <c r="R59" s="74"/>
      <c r="S59" s="76"/>
      <c r="T59" s="77"/>
      <c r="U59" s="74"/>
      <c r="V59" s="74"/>
      <c r="W59" s="74"/>
      <c r="X59" s="74"/>
      <c r="Y59" s="74"/>
      <c r="Z59" s="74"/>
      <c r="AA59" s="74"/>
      <c r="AB59" s="74"/>
      <c r="AC59" s="74"/>
      <c r="AD59" s="74"/>
      <c r="AE59" s="74"/>
    </row>
    <row r="60" spans="1:31" ht="15" customHeight="1" x14ac:dyDescent="0.25">
      <c r="A60" s="17"/>
      <c r="B60" s="17"/>
      <c r="C60" s="17"/>
      <c r="D60" s="17"/>
      <c r="E60" s="17"/>
      <c r="F60" s="17"/>
      <c r="G60" s="17"/>
      <c r="H60" s="17"/>
      <c r="I60" s="17"/>
      <c r="J60" s="17"/>
      <c r="K60" s="17"/>
      <c r="L60" s="17"/>
      <c r="M60" s="17"/>
      <c r="N60" s="17"/>
      <c r="O60" s="17"/>
      <c r="P60" s="17"/>
      <c r="Q60" s="17"/>
      <c r="R60" s="17"/>
      <c r="S60" s="17"/>
      <c r="T60" s="78"/>
      <c r="U60" s="17"/>
      <c r="V60" s="17"/>
      <c r="W60" s="17"/>
      <c r="X60" s="17"/>
      <c r="Y60" s="17"/>
      <c r="Z60" s="17"/>
      <c r="AA60" s="17"/>
      <c r="AB60" s="17"/>
      <c r="AC60" s="17"/>
      <c r="AD60" s="17"/>
      <c r="AE60" s="17"/>
    </row>
    <row r="61" spans="1:31" ht="15" customHeight="1" x14ac:dyDescent="0.25">
      <c r="A61" s="17"/>
      <c r="B61" s="17"/>
      <c r="C61" s="17"/>
      <c r="D61" s="17"/>
      <c r="E61" s="17"/>
      <c r="F61" s="17"/>
      <c r="G61" s="17"/>
      <c r="H61" s="17"/>
      <c r="I61" s="17"/>
      <c r="J61" s="17"/>
      <c r="K61" s="17"/>
      <c r="L61" s="17"/>
      <c r="M61" s="17"/>
      <c r="N61" s="17"/>
      <c r="O61" s="17"/>
      <c r="P61" s="17"/>
      <c r="Q61" s="17"/>
      <c r="R61" s="17"/>
      <c r="S61" s="17"/>
      <c r="T61" s="78"/>
      <c r="U61" s="17"/>
      <c r="V61" s="17"/>
      <c r="W61" s="17"/>
      <c r="X61" s="17"/>
      <c r="Y61" s="17"/>
      <c r="Z61" s="17"/>
      <c r="AA61" s="17"/>
      <c r="AB61" s="17"/>
      <c r="AC61" s="17"/>
      <c r="AD61" s="17"/>
      <c r="AE61" s="17"/>
    </row>
    <row r="62" spans="1:31" ht="15.75" customHeight="1" x14ac:dyDescent="0.25">
      <c r="A62" s="1"/>
      <c r="B62" s="1"/>
      <c r="C62" s="1"/>
      <c r="D62" s="1"/>
      <c r="E62" s="1"/>
      <c r="F62" s="1"/>
      <c r="G62" s="1"/>
      <c r="H62" s="1"/>
      <c r="I62" s="1"/>
      <c r="J62" s="1"/>
      <c r="K62" s="1"/>
      <c r="L62" s="1"/>
      <c r="M62" s="1"/>
      <c r="N62" s="1"/>
      <c r="O62" s="1"/>
      <c r="P62" s="1"/>
      <c r="Q62" s="1"/>
      <c r="R62" s="1"/>
      <c r="S62" s="1"/>
      <c r="T62" s="2"/>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2"/>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2"/>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2"/>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2"/>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2"/>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2"/>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2"/>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2"/>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2"/>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2"/>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2"/>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2"/>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2"/>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2"/>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2"/>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2"/>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2"/>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2"/>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2"/>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2"/>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2"/>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2"/>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2"/>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2"/>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2"/>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2"/>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2"/>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2"/>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2"/>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2"/>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2"/>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2"/>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2"/>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2"/>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2"/>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2"/>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2"/>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2"/>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2"/>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2"/>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2"/>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2"/>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2"/>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2"/>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2"/>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2"/>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2"/>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2"/>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2"/>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2"/>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2"/>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2"/>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2"/>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2"/>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2"/>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2"/>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2"/>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2"/>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2"/>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2"/>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2"/>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2"/>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2"/>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2"/>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2"/>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2"/>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2"/>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2"/>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2"/>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2"/>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2"/>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2"/>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2"/>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2"/>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2"/>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2"/>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2"/>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2"/>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2"/>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2"/>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2"/>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2"/>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2"/>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2"/>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2"/>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2"/>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2"/>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2"/>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2"/>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2"/>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2"/>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2"/>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2"/>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2"/>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2"/>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2"/>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2"/>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2"/>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2"/>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2"/>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2"/>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2"/>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2"/>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2"/>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2"/>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2"/>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2"/>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2"/>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2"/>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2"/>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2"/>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2"/>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2"/>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2"/>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2"/>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2"/>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2"/>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2"/>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2"/>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2"/>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2"/>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2"/>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2"/>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2"/>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2"/>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2"/>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2"/>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2"/>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2"/>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2"/>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2"/>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2"/>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2"/>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2"/>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2"/>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2"/>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2"/>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2"/>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2"/>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2"/>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2"/>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2"/>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2"/>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2"/>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2"/>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2"/>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2"/>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2"/>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2"/>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2"/>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2"/>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2"/>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2"/>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2"/>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2"/>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2"/>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2"/>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2"/>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2"/>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2"/>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2"/>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2"/>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2"/>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2"/>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2"/>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2"/>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2"/>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2"/>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2"/>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2"/>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2"/>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2"/>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2"/>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2"/>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2"/>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2"/>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2"/>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2"/>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2"/>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2"/>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2"/>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2"/>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2"/>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2"/>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2"/>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2"/>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2"/>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2"/>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2"/>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2"/>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2"/>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2"/>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2"/>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2"/>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2"/>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2"/>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2"/>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2"/>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2"/>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2"/>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2"/>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2"/>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2"/>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2"/>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2"/>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2"/>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2"/>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2"/>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2"/>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2"/>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2"/>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2"/>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2"/>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2"/>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2"/>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2"/>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2"/>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2"/>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2"/>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2"/>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2"/>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2"/>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2"/>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2"/>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2"/>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2"/>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2"/>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2"/>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2"/>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2"/>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2"/>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2"/>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2"/>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2"/>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2"/>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2"/>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2"/>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2"/>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2"/>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2"/>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2"/>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2"/>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2"/>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2"/>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2"/>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2"/>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2"/>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2"/>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2"/>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2"/>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2"/>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2"/>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2"/>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2"/>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2"/>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2"/>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2"/>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2"/>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2"/>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2"/>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2"/>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2"/>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2"/>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2"/>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2"/>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2"/>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2"/>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2"/>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2"/>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2"/>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2"/>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2"/>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2"/>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2"/>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2"/>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2"/>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2"/>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2"/>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2"/>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2"/>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2"/>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2"/>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2"/>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2"/>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2"/>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2"/>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2"/>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2"/>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2"/>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2"/>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2"/>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2"/>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2"/>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2"/>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2"/>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2"/>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2"/>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2"/>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2"/>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2"/>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2"/>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2"/>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2"/>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2"/>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2"/>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2"/>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2"/>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2"/>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2"/>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2"/>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2"/>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2"/>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2"/>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2"/>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2"/>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2"/>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2"/>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2"/>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2"/>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2"/>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2"/>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2"/>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2"/>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2"/>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2"/>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2"/>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2"/>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2"/>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2"/>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2"/>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2"/>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2"/>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2"/>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2"/>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2"/>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2"/>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2"/>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2"/>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2"/>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2"/>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2"/>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2"/>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2"/>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2"/>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2"/>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2"/>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2"/>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2"/>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2"/>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2"/>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2"/>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2"/>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2"/>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2"/>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2"/>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2"/>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2"/>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2"/>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2"/>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2"/>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2"/>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2"/>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2"/>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2"/>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2"/>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2"/>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2"/>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2"/>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2"/>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2"/>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2"/>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2"/>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2"/>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2"/>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2"/>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2"/>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2"/>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2"/>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2"/>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2"/>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2"/>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2"/>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2"/>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2"/>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2"/>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2"/>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2"/>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2"/>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2"/>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2"/>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2"/>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2"/>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2"/>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2"/>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2"/>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2"/>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2"/>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2"/>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2"/>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2"/>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2"/>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2"/>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2"/>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2"/>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2"/>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2"/>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2"/>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2"/>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2"/>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2"/>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2"/>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2"/>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2"/>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2"/>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2"/>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2"/>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2"/>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2"/>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2"/>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2"/>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2"/>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2"/>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2"/>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2"/>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2"/>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2"/>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2"/>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2"/>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2"/>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2"/>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2"/>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2"/>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2"/>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2"/>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2"/>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2"/>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2"/>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2"/>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2"/>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2"/>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2"/>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2"/>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2"/>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2"/>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2"/>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2"/>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2"/>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2"/>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2"/>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2"/>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2"/>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2"/>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2"/>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2"/>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2"/>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2"/>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2"/>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2"/>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2"/>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2"/>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2"/>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2"/>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2"/>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2"/>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2"/>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2"/>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2"/>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2"/>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2"/>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2"/>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2"/>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2"/>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2"/>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2"/>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2"/>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2"/>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2"/>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2"/>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2"/>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2"/>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2"/>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2"/>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2"/>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2"/>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2"/>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2"/>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2"/>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2"/>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2"/>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2"/>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2"/>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2"/>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2"/>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2"/>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2"/>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2"/>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2"/>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2"/>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2"/>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2"/>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2"/>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2"/>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2"/>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2"/>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2"/>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2"/>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2"/>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2"/>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2"/>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2"/>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2"/>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2"/>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2"/>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2"/>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2"/>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2"/>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2"/>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2"/>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2"/>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2"/>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2"/>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2"/>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2"/>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2"/>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2"/>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2"/>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2"/>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2"/>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2"/>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2"/>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2"/>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2"/>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2"/>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2"/>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2"/>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2"/>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2"/>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2"/>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2"/>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2"/>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2"/>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2"/>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2"/>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2"/>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2"/>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2"/>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2"/>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2"/>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2"/>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2"/>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2"/>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2"/>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2"/>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2"/>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2"/>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2"/>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2"/>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2"/>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2"/>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2"/>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2"/>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2"/>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2"/>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2"/>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2"/>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2"/>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2"/>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2"/>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2"/>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2"/>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2"/>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2"/>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2"/>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2"/>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2"/>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2"/>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2"/>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2"/>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2"/>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2"/>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2"/>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2"/>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2"/>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2"/>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2"/>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2"/>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2"/>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2"/>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2"/>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2"/>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2"/>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2"/>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2"/>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2"/>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2"/>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2"/>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2"/>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2"/>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2"/>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2"/>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2"/>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2"/>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2"/>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2"/>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2"/>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2"/>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2"/>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2"/>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2"/>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2"/>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2"/>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2"/>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2"/>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2"/>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2"/>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2"/>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2"/>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2"/>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2"/>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2"/>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2"/>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2"/>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2"/>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2"/>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2"/>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2"/>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2"/>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2"/>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2"/>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2"/>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2"/>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2"/>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2"/>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2"/>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2"/>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2"/>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2"/>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2"/>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2"/>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2"/>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2"/>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2"/>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2"/>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2"/>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2"/>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2"/>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2"/>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2"/>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2"/>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2"/>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2"/>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2"/>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2"/>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2"/>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2"/>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2"/>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2"/>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2"/>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2"/>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2"/>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2"/>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2"/>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2"/>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2"/>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2"/>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2"/>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2"/>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2"/>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2"/>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2"/>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2"/>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2"/>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2"/>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2"/>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2"/>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2"/>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2"/>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2"/>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2"/>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2"/>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2"/>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2"/>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2"/>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2"/>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2"/>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2"/>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2"/>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2"/>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2"/>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2"/>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2"/>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2"/>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2"/>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2"/>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2"/>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2"/>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2"/>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2"/>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2"/>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2"/>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2"/>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2"/>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2"/>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2"/>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2"/>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2"/>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2"/>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2"/>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2"/>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2"/>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2"/>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2"/>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2"/>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2"/>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2"/>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2"/>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2"/>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2"/>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2"/>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2"/>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2"/>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2"/>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2"/>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2"/>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2"/>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2"/>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2"/>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2"/>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2"/>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2"/>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2"/>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2"/>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2"/>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2"/>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2"/>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2"/>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2"/>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2"/>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2"/>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2"/>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2"/>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2"/>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2"/>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2"/>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2"/>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2"/>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2"/>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2"/>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2"/>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2"/>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2"/>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2"/>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2"/>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2"/>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2"/>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2"/>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2"/>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2"/>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2"/>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2"/>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2"/>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2"/>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2"/>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2"/>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2"/>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2"/>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2"/>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2"/>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2"/>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2"/>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2"/>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2"/>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2"/>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2"/>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2"/>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2"/>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2"/>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2"/>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2"/>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2"/>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2"/>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2"/>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2"/>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2"/>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2"/>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2"/>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2"/>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2"/>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2"/>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2"/>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2"/>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2"/>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2"/>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2"/>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2"/>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2"/>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2"/>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2"/>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2"/>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2"/>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2"/>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2"/>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2"/>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2"/>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2"/>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2"/>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2"/>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2"/>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2"/>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2"/>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2"/>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2"/>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2"/>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2"/>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2"/>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2"/>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2"/>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2"/>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2"/>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2"/>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2"/>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2"/>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2"/>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2"/>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2"/>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2"/>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2"/>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2"/>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2"/>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2"/>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2"/>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2"/>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2"/>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2"/>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2"/>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2"/>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2"/>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2"/>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2"/>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2"/>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2"/>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2"/>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2"/>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2"/>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2"/>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2"/>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2"/>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2"/>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2"/>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2"/>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2"/>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2"/>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2"/>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2"/>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2"/>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2"/>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2"/>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2"/>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2"/>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2"/>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2"/>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2"/>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2"/>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2"/>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2"/>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2"/>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2"/>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2"/>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2"/>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2"/>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2"/>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2"/>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2"/>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2"/>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2"/>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2"/>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2"/>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2"/>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2"/>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2"/>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2"/>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2"/>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2"/>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2"/>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2"/>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2"/>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2"/>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2"/>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2"/>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2"/>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2"/>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2"/>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2"/>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2"/>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2"/>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2"/>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2"/>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2"/>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2"/>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2"/>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2"/>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2"/>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2"/>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2"/>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2"/>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2"/>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2"/>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2"/>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2"/>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2"/>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2"/>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2"/>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2"/>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2"/>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2"/>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2"/>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2"/>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2"/>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2"/>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2"/>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2"/>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2"/>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2"/>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2"/>
      <c r="U989" s="1"/>
      <c r="V989" s="1"/>
      <c r="W989" s="1"/>
      <c r="X989" s="1"/>
      <c r="Y989" s="1"/>
      <c r="Z989" s="1"/>
      <c r="AA989" s="1"/>
      <c r="AB989" s="1"/>
      <c r="AC989" s="1"/>
      <c r="AD989" s="1"/>
      <c r="AE989" s="1"/>
    </row>
    <row r="990" spans="1:31" ht="15.75" customHeight="1" x14ac:dyDescent="0.25">
      <c r="A990" s="1"/>
      <c r="B990" s="1"/>
      <c r="C990" s="1"/>
      <c r="D990" s="1"/>
      <c r="E990" s="1"/>
      <c r="F990" s="1"/>
      <c r="G990" s="1"/>
      <c r="H990" s="1"/>
      <c r="I990" s="1"/>
      <c r="J990" s="1"/>
      <c r="K990" s="1"/>
      <c r="L990" s="1"/>
      <c r="M990" s="1"/>
      <c r="N990" s="1"/>
      <c r="O990" s="1"/>
      <c r="P990" s="1"/>
      <c r="Q990" s="1"/>
      <c r="R990" s="1"/>
      <c r="S990" s="1"/>
      <c r="T990" s="2"/>
      <c r="U990" s="1"/>
      <c r="V990" s="1"/>
      <c r="W990" s="1"/>
      <c r="X990" s="1"/>
      <c r="Y990" s="1"/>
      <c r="Z990" s="1"/>
      <c r="AA990" s="1"/>
      <c r="AB990" s="1"/>
      <c r="AC990" s="1"/>
      <c r="AD990" s="1"/>
      <c r="AE990" s="1"/>
    </row>
    <row r="991" spans="1:31" ht="15.75" customHeight="1" x14ac:dyDescent="0.25">
      <c r="A991" s="1"/>
      <c r="B991" s="1"/>
      <c r="C991" s="1"/>
      <c r="D991" s="1"/>
      <c r="E991" s="1"/>
      <c r="F991" s="1"/>
      <c r="G991" s="1"/>
      <c r="H991" s="1"/>
      <c r="I991" s="1"/>
      <c r="J991" s="1"/>
      <c r="K991" s="1"/>
      <c r="L991" s="1"/>
      <c r="M991" s="1"/>
      <c r="N991" s="1"/>
      <c r="O991" s="1"/>
      <c r="P991" s="1"/>
      <c r="Q991" s="1"/>
      <c r="R991" s="1"/>
      <c r="S991" s="1"/>
      <c r="T991" s="2"/>
      <c r="U991" s="1"/>
      <c r="V991" s="1"/>
      <c r="W991" s="1"/>
      <c r="X991" s="1"/>
      <c r="Y991" s="1"/>
      <c r="Z991" s="1"/>
      <c r="AA991" s="1"/>
      <c r="AB991" s="1"/>
      <c r="AC991" s="1"/>
      <c r="AD991" s="1"/>
      <c r="AE991" s="1"/>
    </row>
    <row r="992" spans="1:31" ht="15.75" customHeight="1" x14ac:dyDescent="0.25">
      <c r="A992" s="1"/>
      <c r="B992" s="1"/>
      <c r="C992" s="1"/>
      <c r="D992" s="1"/>
      <c r="E992" s="1"/>
      <c r="F992" s="1"/>
      <c r="G992" s="1"/>
      <c r="H992" s="1"/>
      <c r="I992" s="1"/>
      <c r="J992" s="1"/>
      <c r="K992" s="1"/>
      <c r="L992" s="1"/>
      <c r="M992" s="1"/>
      <c r="N992" s="1"/>
      <c r="O992" s="1"/>
      <c r="P992" s="1"/>
      <c r="Q992" s="1"/>
      <c r="R992" s="1"/>
      <c r="S992" s="1"/>
      <c r="T992" s="2"/>
      <c r="U992" s="1"/>
      <c r="V992" s="1"/>
      <c r="W992" s="1"/>
      <c r="X992" s="1"/>
      <c r="Y992" s="1"/>
      <c r="Z992" s="1"/>
      <c r="AA992" s="1"/>
      <c r="AB992" s="1"/>
      <c r="AC992" s="1"/>
      <c r="AD992" s="1"/>
      <c r="AE992" s="1"/>
    </row>
    <row r="993" spans="1:31" ht="15.75" customHeight="1" x14ac:dyDescent="0.25">
      <c r="A993" s="1"/>
      <c r="B993" s="1"/>
      <c r="C993" s="1"/>
      <c r="D993" s="1"/>
      <c r="E993" s="1"/>
      <c r="F993" s="1"/>
      <c r="G993" s="1"/>
      <c r="H993" s="1"/>
      <c r="I993" s="1"/>
      <c r="J993" s="1"/>
      <c r="K993" s="1"/>
      <c r="L993" s="1"/>
      <c r="M993" s="1"/>
      <c r="N993" s="1"/>
      <c r="O993" s="1"/>
      <c r="P993" s="1"/>
      <c r="Q993" s="1"/>
      <c r="R993" s="1"/>
      <c r="S993" s="1"/>
      <c r="T993" s="2"/>
      <c r="U993" s="1"/>
      <c r="V993" s="1"/>
      <c r="W993" s="1"/>
      <c r="X993" s="1"/>
      <c r="Y993" s="1"/>
      <c r="Z993" s="1"/>
      <c r="AA993" s="1"/>
      <c r="AB993" s="1"/>
      <c r="AC993" s="1"/>
      <c r="AD993" s="1"/>
      <c r="AE993" s="1"/>
    </row>
    <row r="994" spans="1:31" ht="15.75" customHeight="1" x14ac:dyDescent="0.25">
      <c r="A994" s="1"/>
      <c r="B994" s="1"/>
      <c r="C994" s="1"/>
      <c r="D994" s="1"/>
      <c r="E994" s="1"/>
      <c r="F994" s="1"/>
      <c r="G994" s="1"/>
      <c r="H994" s="1"/>
      <c r="I994" s="1"/>
      <c r="J994" s="1"/>
      <c r="K994" s="1"/>
      <c r="L994" s="1"/>
      <c r="M994" s="1"/>
      <c r="N994" s="1"/>
      <c r="O994" s="1"/>
      <c r="P994" s="1"/>
      <c r="Q994" s="1"/>
      <c r="R994" s="1"/>
      <c r="S994" s="1"/>
      <c r="T994" s="2"/>
      <c r="U994" s="1"/>
      <c r="V994" s="1"/>
      <c r="W994" s="1"/>
      <c r="X994" s="1"/>
      <c r="Y994" s="1"/>
      <c r="Z994" s="1"/>
      <c r="AA994" s="1"/>
      <c r="AB994" s="1"/>
      <c r="AC994" s="1"/>
      <c r="AD994" s="1"/>
      <c r="AE994" s="1"/>
    </row>
    <row r="995" spans="1:31" ht="15.75" customHeight="1" x14ac:dyDescent="0.25">
      <c r="A995" s="1"/>
      <c r="B995" s="1"/>
      <c r="C995" s="1"/>
      <c r="D995" s="1"/>
      <c r="E995" s="1"/>
      <c r="F995" s="1"/>
      <c r="G995" s="1"/>
      <c r="H995" s="1"/>
      <c r="I995" s="1"/>
      <c r="J995" s="1"/>
      <c r="K995" s="1"/>
      <c r="L995" s="1"/>
      <c r="M995" s="1"/>
      <c r="N995" s="1"/>
      <c r="O995" s="1"/>
      <c r="P995" s="1"/>
      <c r="Q995" s="1"/>
      <c r="R995" s="1"/>
      <c r="S995" s="1"/>
      <c r="T995" s="2"/>
      <c r="U995" s="1"/>
      <c r="V995" s="1"/>
      <c r="W995" s="1"/>
      <c r="X995" s="1"/>
      <c r="Y995" s="1"/>
      <c r="Z995" s="1"/>
      <c r="AA995" s="1"/>
      <c r="AB995" s="1"/>
      <c r="AC995" s="1"/>
      <c r="AD995" s="1"/>
      <c r="AE995" s="1"/>
    </row>
    <row r="996" spans="1:31" ht="15.75" customHeight="1" x14ac:dyDescent="0.25">
      <c r="A996" s="1"/>
      <c r="B996" s="1"/>
      <c r="C996" s="1"/>
      <c r="D996" s="1"/>
      <c r="E996" s="1"/>
      <c r="F996" s="1"/>
      <c r="G996" s="1"/>
      <c r="H996" s="1"/>
      <c r="I996" s="1"/>
      <c r="J996" s="1"/>
      <c r="K996" s="1"/>
      <c r="L996" s="1"/>
      <c r="M996" s="1"/>
      <c r="N996" s="1"/>
      <c r="O996" s="1"/>
      <c r="P996" s="1"/>
      <c r="Q996" s="1"/>
      <c r="R996" s="1"/>
      <c r="S996" s="1"/>
      <c r="T996" s="2"/>
      <c r="U996" s="1"/>
      <c r="V996" s="1"/>
      <c r="W996" s="1"/>
      <c r="X996" s="1"/>
      <c r="Y996" s="1"/>
      <c r="Z996" s="1"/>
      <c r="AA996" s="1"/>
      <c r="AB996" s="1"/>
      <c r="AC996" s="1"/>
      <c r="AD996" s="1"/>
      <c r="AE996" s="1"/>
    </row>
    <row r="997" spans="1:31" ht="15.75" customHeight="1" x14ac:dyDescent="0.25">
      <c r="A997" s="1"/>
      <c r="B997" s="1"/>
      <c r="C997" s="1"/>
      <c r="D997" s="1"/>
      <c r="E997" s="1"/>
      <c r="F997" s="1"/>
      <c r="G997" s="1"/>
      <c r="H997" s="1"/>
      <c r="I997" s="1"/>
      <c r="J997" s="1"/>
      <c r="K997" s="1"/>
      <c r="L997" s="1"/>
      <c r="M997" s="1"/>
      <c r="N997" s="1"/>
      <c r="O997" s="1"/>
      <c r="P997" s="1"/>
      <c r="Q997" s="1"/>
      <c r="R997" s="1"/>
      <c r="S997" s="1"/>
      <c r="T997" s="2"/>
      <c r="U997" s="1"/>
      <c r="V997" s="1"/>
      <c r="W997" s="1"/>
      <c r="X997" s="1"/>
      <c r="Y997" s="1"/>
      <c r="Z997" s="1"/>
      <c r="AA997" s="1"/>
      <c r="AB997" s="1"/>
      <c r="AC997" s="1"/>
      <c r="AD997" s="1"/>
      <c r="AE997" s="1"/>
    </row>
    <row r="998" spans="1:31" ht="15.75" customHeight="1" x14ac:dyDescent="0.25">
      <c r="A998" s="1"/>
      <c r="B998" s="1"/>
      <c r="C998" s="1"/>
      <c r="D998" s="1"/>
      <c r="E998" s="1"/>
      <c r="F998" s="1"/>
      <c r="G998" s="1"/>
      <c r="H998" s="1"/>
      <c r="I998" s="1"/>
      <c r="J998" s="1"/>
      <c r="K998" s="1"/>
      <c r="L998" s="1"/>
      <c r="M998" s="1"/>
      <c r="N998" s="1"/>
      <c r="O998" s="1"/>
      <c r="P998" s="1"/>
      <c r="Q998" s="1"/>
      <c r="R998" s="1"/>
      <c r="S998" s="1"/>
      <c r="T998" s="2"/>
      <c r="U998" s="1"/>
      <c r="V998" s="1"/>
      <c r="W998" s="1"/>
      <c r="X998" s="1"/>
      <c r="Y998" s="1"/>
      <c r="Z998" s="1"/>
      <c r="AA998" s="1"/>
      <c r="AB998" s="1"/>
      <c r="AC998" s="1"/>
      <c r="AD998" s="1"/>
      <c r="AE998" s="1"/>
    </row>
    <row r="999" spans="1:31" ht="15.75" customHeight="1" x14ac:dyDescent="0.25">
      <c r="A999" s="1"/>
      <c r="B999" s="1"/>
      <c r="C999" s="1"/>
      <c r="D999" s="1"/>
      <c r="E999" s="1"/>
      <c r="F999" s="1"/>
      <c r="G999" s="1"/>
      <c r="H999" s="1"/>
      <c r="I999" s="1"/>
      <c r="J999" s="1"/>
      <c r="K999" s="1"/>
      <c r="L999" s="1"/>
      <c r="M999" s="1"/>
      <c r="N999" s="1"/>
      <c r="O999" s="1"/>
      <c r="P999" s="1"/>
      <c r="Q999" s="1"/>
      <c r="R999" s="1"/>
      <c r="S999" s="1"/>
      <c r="T999" s="2"/>
      <c r="U999" s="1"/>
      <c r="V999" s="1"/>
      <c r="W999" s="1"/>
      <c r="X999" s="1"/>
      <c r="Y999" s="1"/>
      <c r="Z999" s="1"/>
      <c r="AA999" s="1"/>
      <c r="AB999" s="1"/>
      <c r="AC999" s="1"/>
      <c r="AD999" s="1"/>
      <c r="AE999" s="1"/>
    </row>
    <row r="1000" spans="1:31" ht="15.75" customHeight="1" x14ac:dyDescent="0.25">
      <c r="A1000" s="1"/>
      <c r="B1000" s="1"/>
      <c r="C1000" s="1"/>
      <c r="D1000" s="1"/>
      <c r="E1000" s="1"/>
      <c r="F1000" s="1"/>
      <c r="G1000" s="1"/>
      <c r="H1000" s="1"/>
      <c r="I1000" s="1"/>
      <c r="J1000" s="1"/>
      <c r="K1000" s="1"/>
      <c r="L1000" s="1"/>
      <c r="M1000" s="1"/>
      <c r="N1000" s="1"/>
      <c r="O1000" s="1"/>
      <c r="P1000" s="1"/>
      <c r="Q1000" s="1"/>
      <c r="R1000" s="1"/>
      <c r="S1000" s="1"/>
      <c r="T1000" s="2"/>
      <c r="U1000" s="1"/>
      <c r="V1000" s="1"/>
      <c r="W1000" s="1"/>
      <c r="X1000" s="1"/>
      <c r="Y1000" s="1"/>
      <c r="Z1000" s="1"/>
      <c r="AA1000" s="1"/>
      <c r="AB1000" s="1"/>
      <c r="AC1000" s="1"/>
      <c r="AD1000" s="1"/>
      <c r="AE1000" s="1"/>
    </row>
  </sheetData>
  <mergeCells count="210">
    <mergeCell ref="B45:B46"/>
    <mergeCell ref="H45:H46"/>
    <mergeCell ref="I45:I46"/>
    <mergeCell ref="J45:J46"/>
    <mergeCell ref="K45:K46"/>
    <mergeCell ref="L45:L46"/>
    <mergeCell ref="M45:M46"/>
    <mergeCell ref="N45:N46"/>
    <mergeCell ref="T35:T40"/>
    <mergeCell ref="I33:I34"/>
    <mergeCell ref="J33:J34"/>
    <mergeCell ref="K33:K34"/>
    <mergeCell ref="L33:L34"/>
    <mergeCell ref="M33:M34"/>
    <mergeCell ref="N33:N34"/>
    <mergeCell ref="O33:O34"/>
    <mergeCell ref="D35:D36"/>
    <mergeCell ref="E35:E36"/>
    <mergeCell ref="F35:F36"/>
    <mergeCell ref="G35:G36"/>
    <mergeCell ref="H35:H36"/>
    <mergeCell ref="I35:I36"/>
    <mergeCell ref="D37:D40"/>
    <mergeCell ref="F37:F40"/>
    <mergeCell ref="G37:G40"/>
    <mergeCell ref="H37:H40"/>
    <mergeCell ref="I37:I40"/>
    <mergeCell ref="AA52:AA53"/>
    <mergeCell ref="AB52:AB53"/>
    <mergeCell ref="AC52:AC53"/>
    <mergeCell ref="AD52:AD53"/>
    <mergeCell ref="S51:X51"/>
    <mergeCell ref="Y51:Z51"/>
    <mergeCell ref="AA51:AC51"/>
    <mergeCell ref="AE51:AE53"/>
    <mergeCell ref="S52:T52"/>
    <mergeCell ref="U52:X52"/>
    <mergeCell ref="Y52:Z52"/>
    <mergeCell ref="T47:T49"/>
    <mergeCell ref="N52:N53"/>
    <mergeCell ref="O52:O53"/>
    <mergeCell ref="P52:P53"/>
    <mergeCell ref="Q52:Q53"/>
    <mergeCell ref="T54:T56"/>
    <mergeCell ref="O45:O46"/>
    <mergeCell ref="G51:N51"/>
    <mergeCell ref="O51:R51"/>
    <mergeCell ref="J52:J53"/>
    <mergeCell ref="K52:K53"/>
    <mergeCell ref="L52:L53"/>
    <mergeCell ref="M52:M53"/>
    <mergeCell ref="R52:R53"/>
    <mergeCell ref="AA45:AA46"/>
    <mergeCell ref="AB45:AB46"/>
    <mergeCell ref="AC45:AC46"/>
    <mergeCell ref="AD45:AD46"/>
    <mergeCell ref="AE45:AE46"/>
    <mergeCell ref="P45:P46"/>
    <mergeCell ref="Q45:Q46"/>
    <mergeCell ref="R45:R46"/>
    <mergeCell ref="S45:T45"/>
    <mergeCell ref="U45:X45"/>
    <mergeCell ref="Y45:Z45"/>
    <mergeCell ref="D54:D56"/>
    <mergeCell ref="B59:D59"/>
    <mergeCell ref="B54:B56"/>
    <mergeCell ref="C54:C56"/>
    <mergeCell ref="E54:E56"/>
    <mergeCell ref="F54:F56"/>
    <mergeCell ref="G54:G56"/>
    <mergeCell ref="H54:H56"/>
    <mergeCell ref="I54:I56"/>
    <mergeCell ref="B47:B49"/>
    <mergeCell ref="C47:C49"/>
    <mergeCell ref="D47:D49"/>
    <mergeCell ref="E47:E49"/>
    <mergeCell ref="G47:G49"/>
    <mergeCell ref="H47:H49"/>
    <mergeCell ref="I47:I49"/>
    <mergeCell ref="G52:G53"/>
    <mergeCell ref="H52:H53"/>
    <mergeCell ref="I52:I53"/>
    <mergeCell ref="F47:F49"/>
    <mergeCell ref="C51:F51"/>
    <mergeCell ref="B52:B53"/>
    <mergeCell ref="C52:C53"/>
    <mergeCell ref="D52:D53"/>
    <mergeCell ref="E52:E53"/>
    <mergeCell ref="F52:F53"/>
    <mergeCell ref="C24:C31"/>
    <mergeCell ref="C35:C36"/>
    <mergeCell ref="C45:C46"/>
    <mergeCell ref="D45:D46"/>
    <mergeCell ref="E45:E46"/>
    <mergeCell ref="F45:F46"/>
    <mergeCell ref="G45:G46"/>
    <mergeCell ref="B14:B20"/>
    <mergeCell ref="B22:B23"/>
    <mergeCell ref="C22:C23"/>
    <mergeCell ref="D22:D23"/>
    <mergeCell ref="E22:E23"/>
    <mergeCell ref="B24:B31"/>
    <mergeCell ref="E37:E40"/>
    <mergeCell ref="B33:B34"/>
    <mergeCell ref="C33:C34"/>
    <mergeCell ref="D33:D34"/>
    <mergeCell ref="E33:E34"/>
    <mergeCell ref="F33:F34"/>
    <mergeCell ref="G33:G34"/>
    <mergeCell ref="C37:C40"/>
    <mergeCell ref="C43:Z43"/>
    <mergeCell ref="C44:Z44"/>
    <mergeCell ref="B35:B40"/>
    <mergeCell ref="D24:D31"/>
    <mergeCell ref="E24:E31"/>
    <mergeCell ref="F24:F31"/>
    <mergeCell ref="G24:G28"/>
    <mergeCell ref="H24:H28"/>
    <mergeCell ref="I24:I28"/>
    <mergeCell ref="G30:G31"/>
    <mergeCell ref="AD33:AD34"/>
    <mergeCell ref="AE33:AE34"/>
    <mergeCell ref="H30:H31"/>
    <mergeCell ref="I30:I31"/>
    <mergeCell ref="U33:X33"/>
    <mergeCell ref="Y33:Z33"/>
    <mergeCell ref="AA33:AA34"/>
    <mergeCell ref="AB33:AB34"/>
    <mergeCell ref="AC33:AC34"/>
    <mergeCell ref="H33:H34"/>
    <mergeCell ref="P33:P34"/>
    <mergeCell ref="Q33:Q34"/>
    <mergeCell ref="R33:R34"/>
    <mergeCell ref="S33:T33"/>
    <mergeCell ref="O22:O23"/>
    <mergeCell ref="P22:P23"/>
    <mergeCell ref="Q22:Q23"/>
    <mergeCell ref="T24:T31"/>
    <mergeCell ref="AD22:AD23"/>
    <mergeCell ref="AE22:AE23"/>
    <mergeCell ref="R22:R23"/>
    <mergeCell ref="S22:T22"/>
    <mergeCell ref="U22:X22"/>
    <mergeCell ref="Y22:Z22"/>
    <mergeCell ref="AA22:AA23"/>
    <mergeCell ref="AB22:AB23"/>
    <mergeCell ref="AC22:AC23"/>
    <mergeCell ref="F22:F23"/>
    <mergeCell ref="G22:G23"/>
    <mergeCell ref="H22:H23"/>
    <mergeCell ref="I22:I23"/>
    <mergeCell ref="J22:J23"/>
    <mergeCell ref="K22:K23"/>
    <mergeCell ref="L22:L23"/>
    <mergeCell ref="M22:M23"/>
    <mergeCell ref="N22:N23"/>
    <mergeCell ref="B12:B13"/>
    <mergeCell ref="C12:C13"/>
    <mergeCell ref="D12:D13"/>
    <mergeCell ref="E12:E13"/>
    <mergeCell ref="F12:F13"/>
    <mergeCell ref="G12:G13"/>
    <mergeCell ref="H12:H13"/>
    <mergeCell ref="G19:G20"/>
    <mergeCell ref="H19:H20"/>
    <mergeCell ref="C14:C20"/>
    <mergeCell ref="D14:D20"/>
    <mergeCell ref="E14:E20"/>
    <mergeCell ref="G14:G18"/>
    <mergeCell ref="H14:H18"/>
    <mergeCell ref="F14:F18"/>
    <mergeCell ref="F19:F20"/>
    <mergeCell ref="R12:R13"/>
    <mergeCell ref="S12:T12"/>
    <mergeCell ref="U12:X12"/>
    <mergeCell ref="T14:T20"/>
    <mergeCell ref="I12:I13"/>
    <mergeCell ref="J12:J13"/>
    <mergeCell ref="K12:K13"/>
    <mergeCell ref="L12:L13"/>
    <mergeCell ref="M12:M13"/>
    <mergeCell ref="N12:N13"/>
    <mergeCell ref="O12:O13"/>
    <mergeCell ref="J19:J20"/>
    <mergeCell ref="I14:I18"/>
    <mergeCell ref="I19:I20"/>
    <mergeCell ref="B4:B5"/>
    <mergeCell ref="C4:Z4"/>
    <mergeCell ref="AA4:AE5"/>
    <mergeCell ref="C5:Z5"/>
    <mergeCell ref="C6:Z6"/>
    <mergeCell ref="AA6:AE6"/>
    <mergeCell ref="B7:AE7"/>
    <mergeCell ref="Y11:Z11"/>
    <mergeCell ref="AA11:AC11"/>
    <mergeCell ref="AE11:AE13"/>
    <mergeCell ref="Y12:Z12"/>
    <mergeCell ref="AA12:AA13"/>
    <mergeCell ref="AB12:AB13"/>
    <mergeCell ref="AC12:AC13"/>
    <mergeCell ref="AD12:AD13"/>
    <mergeCell ref="C8:Z8"/>
    <mergeCell ref="C9:Z9"/>
    <mergeCell ref="C10:Z10"/>
    <mergeCell ref="C11:F11"/>
    <mergeCell ref="G11:N11"/>
    <mergeCell ref="O11:R11"/>
    <mergeCell ref="S11:X11"/>
    <mergeCell ref="P12:P13"/>
    <mergeCell ref="Q12:Q13"/>
  </mergeCells>
  <dataValidations count="2">
    <dataValidation type="list" allowBlank="1" showErrorMessage="1" sqref="AC8" xr:uid="{00000000-0002-0000-0100-000000000000}">
      <formula1>$AE$46:$AE$47</formula1>
    </dataValidation>
    <dataValidation type="list" allowBlank="1" showErrorMessage="1" sqref="AC9 AC43" xr:uid="{00000000-0002-0000-0100-000001000000}">
      <formula1>$AE$46:$AE$49</formula1>
    </dataValidation>
  </dataValidations>
  <pageMargins left="0.70866141732283472" right="0.70866141732283472" top="0.74803149606299213" bottom="0.74803149606299213" header="0" footer="0"/>
  <pageSetup orientation="portrait"/>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HA1000"/>
  <sheetViews>
    <sheetView showGridLines="0" workbookViewId="0"/>
  </sheetViews>
  <sheetFormatPr baseColWidth="10" defaultColWidth="11.25" defaultRowHeight="15" customHeight="1" x14ac:dyDescent="0.25"/>
  <cols>
    <col min="1" max="1" width="6.375" customWidth="1"/>
    <col min="2" max="2" width="32.375" customWidth="1"/>
    <col min="3" max="5" width="34.375" customWidth="1"/>
    <col min="6" max="6" width="34" customWidth="1"/>
    <col min="7" max="7" width="30.25" customWidth="1"/>
    <col min="8" max="8" width="23.125" customWidth="1"/>
    <col min="9" max="9" width="26.625" customWidth="1"/>
    <col min="10" max="10" width="57.5" customWidth="1"/>
    <col min="11" max="11" width="33.375" customWidth="1"/>
    <col min="12" max="12" width="27.125" customWidth="1"/>
    <col min="13" max="13" width="50.375" customWidth="1"/>
    <col min="14" max="14" width="42.625" customWidth="1"/>
    <col min="15" max="15" width="79.625" customWidth="1"/>
    <col min="16" max="16" width="120" customWidth="1"/>
    <col min="17" max="17" width="21.375" customWidth="1"/>
    <col min="18" max="18" width="19.125" customWidth="1"/>
    <col min="19" max="19" width="19.5" customWidth="1"/>
    <col min="20" max="20" width="23.75" customWidth="1"/>
    <col min="21" max="21" width="19.5" customWidth="1"/>
  </cols>
  <sheetData>
    <row r="1" spans="1:209" ht="22.5" customHeight="1" x14ac:dyDescent="0.25">
      <c r="A1" s="79"/>
      <c r="B1" s="80"/>
      <c r="C1" s="564"/>
      <c r="D1" s="527"/>
      <c r="E1" s="527"/>
      <c r="F1" s="527"/>
      <c r="G1" s="527"/>
      <c r="H1" s="527"/>
      <c r="I1" s="527"/>
      <c r="J1" s="527"/>
      <c r="K1" s="527"/>
      <c r="L1" s="527"/>
      <c r="M1" s="527"/>
      <c r="N1" s="527"/>
      <c r="O1" s="527"/>
      <c r="P1" s="527"/>
      <c r="Q1" s="527"/>
      <c r="R1" s="527"/>
      <c r="S1" s="527"/>
      <c r="T1" s="81"/>
      <c r="U1" s="82"/>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row>
    <row r="2" spans="1:209" ht="91.5" customHeight="1" x14ac:dyDescent="0.25">
      <c r="A2" s="83"/>
      <c r="B2" s="565" t="s">
        <v>166</v>
      </c>
      <c r="C2" s="521"/>
      <c r="D2" s="521"/>
      <c r="E2" s="522"/>
      <c r="F2" s="565" t="s">
        <v>167</v>
      </c>
      <c r="G2" s="522"/>
      <c r="H2" s="565" t="s">
        <v>168</v>
      </c>
      <c r="I2" s="522"/>
      <c r="J2" s="84" t="s">
        <v>169</v>
      </c>
      <c r="K2" s="565" t="s">
        <v>170</v>
      </c>
      <c r="L2" s="522"/>
      <c r="M2" s="565" t="s">
        <v>171</v>
      </c>
      <c r="N2" s="521"/>
      <c r="O2" s="521"/>
      <c r="P2" s="521"/>
      <c r="Q2" s="521"/>
      <c r="R2" s="521"/>
      <c r="S2" s="521"/>
      <c r="T2" s="521"/>
      <c r="U2" s="522"/>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row>
    <row r="3" spans="1:209" ht="91.5" customHeight="1" x14ac:dyDescent="0.25">
      <c r="A3" s="86"/>
      <c r="B3" s="87" t="s">
        <v>172</v>
      </c>
      <c r="C3" s="87" t="s">
        <v>173</v>
      </c>
      <c r="D3" s="87" t="s">
        <v>174</v>
      </c>
      <c r="E3" s="87" t="s">
        <v>175</v>
      </c>
      <c r="F3" s="88" t="s">
        <v>176</v>
      </c>
      <c r="G3" s="88" t="s">
        <v>175</v>
      </c>
      <c r="H3" s="88" t="s">
        <v>177</v>
      </c>
      <c r="I3" s="88" t="s">
        <v>178</v>
      </c>
      <c r="J3" s="88" t="s">
        <v>179</v>
      </c>
      <c r="K3" s="88" t="s">
        <v>180</v>
      </c>
      <c r="L3" s="88" t="s">
        <v>181</v>
      </c>
      <c r="M3" s="88" t="s">
        <v>182</v>
      </c>
      <c r="N3" s="88" t="s">
        <v>183</v>
      </c>
      <c r="O3" s="88" t="s">
        <v>184</v>
      </c>
      <c r="P3" s="88" t="s">
        <v>185</v>
      </c>
      <c r="Q3" s="88" t="s">
        <v>186</v>
      </c>
      <c r="R3" s="88" t="s">
        <v>187</v>
      </c>
      <c r="S3" s="88" t="s">
        <v>188</v>
      </c>
      <c r="T3" s="88" t="s">
        <v>189</v>
      </c>
      <c r="U3" s="88" t="s">
        <v>190</v>
      </c>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row>
    <row r="4" spans="1:209" ht="91.5" customHeight="1" x14ac:dyDescent="0.25">
      <c r="A4" s="90">
        <v>1</v>
      </c>
      <c r="B4" s="91" t="s">
        <v>191</v>
      </c>
      <c r="C4" s="92" t="s">
        <v>192</v>
      </c>
      <c r="D4" s="92" t="s">
        <v>193</v>
      </c>
      <c r="E4" s="92" t="s">
        <v>194</v>
      </c>
      <c r="F4" s="91" t="s">
        <v>195</v>
      </c>
      <c r="G4" s="91" t="s">
        <v>196</v>
      </c>
      <c r="H4" s="91" t="s">
        <v>197</v>
      </c>
      <c r="I4" s="91" t="s">
        <v>198</v>
      </c>
      <c r="J4" s="91" t="s">
        <v>199</v>
      </c>
      <c r="K4" s="91" t="s">
        <v>200</v>
      </c>
      <c r="L4" s="91" t="s">
        <v>201</v>
      </c>
      <c r="M4" s="91" t="s">
        <v>202</v>
      </c>
      <c r="N4" s="91" t="s">
        <v>203</v>
      </c>
      <c r="O4" s="91" t="s">
        <v>204</v>
      </c>
      <c r="P4" s="91" t="s">
        <v>205</v>
      </c>
      <c r="Q4" s="91" t="s">
        <v>206</v>
      </c>
      <c r="R4" s="91" t="s">
        <v>207</v>
      </c>
      <c r="S4" s="93" t="s">
        <v>208</v>
      </c>
      <c r="T4" s="93" t="s">
        <v>208</v>
      </c>
      <c r="U4" s="93" t="s">
        <v>208</v>
      </c>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row>
    <row r="5" spans="1:209" ht="91.5" customHeight="1" x14ac:dyDescent="0.25">
      <c r="A5" s="90">
        <v>2</v>
      </c>
      <c r="B5" s="91" t="s">
        <v>191</v>
      </c>
      <c r="C5" s="92" t="s">
        <v>209</v>
      </c>
      <c r="D5" s="92" t="s">
        <v>210</v>
      </c>
      <c r="E5" s="92" t="s">
        <v>211</v>
      </c>
      <c r="F5" s="91" t="s">
        <v>212</v>
      </c>
      <c r="G5" s="91" t="s">
        <v>213</v>
      </c>
      <c r="H5" s="91" t="s">
        <v>214</v>
      </c>
      <c r="I5" s="91" t="s">
        <v>215</v>
      </c>
      <c r="J5" s="91" t="s">
        <v>216</v>
      </c>
      <c r="K5" s="95" t="s">
        <v>217</v>
      </c>
      <c r="L5" s="91" t="s">
        <v>218</v>
      </c>
      <c r="M5" s="91" t="s">
        <v>219</v>
      </c>
      <c r="N5" s="91" t="s">
        <v>220</v>
      </c>
      <c r="O5" s="91" t="s">
        <v>221</v>
      </c>
      <c r="P5" s="91" t="s">
        <v>222</v>
      </c>
      <c r="Q5" s="91" t="s">
        <v>223</v>
      </c>
      <c r="R5" s="91" t="s">
        <v>224</v>
      </c>
      <c r="S5" s="93" t="s">
        <v>208</v>
      </c>
      <c r="T5" s="93" t="s">
        <v>208</v>
      </c>
      <c r="U5" s="93" t="s">
        <v>208</v>
      </c>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row>
    <row r="6" spans="1:209" ht="91.5" customHeight="1" x14ac:dyDescent="0.25">
      <c r="A6" s="90">
        <v>3</v>
      </c>
      <c r="B6" s="96" t="s">
        <v>191</v>
      </c>
      <c r="C6" s="97" t="s">
        <v>192</v>
      </c>
      <c r="D6" s="97" t="s">
        <v>193</v>
      </c>
      <c r="E6" s="97" t="s">
        <v>225</v>
      </c>
      <c r="F6" s="96" t="s">
        <v>195</v>
      </c>
      <c r="G6" s="96" t="s">
        <v>196</v>
      </c>
      <c r="H6" s="96" t="s">
        <v>197</v>
      </c>
      <c r="I6" s="96" t="s">
        <v>226</v>
      </c>
      <c r="J6" s="96" t="s">
        <v>227</v>
      </c>
      <c r="K6" s="97" t="s">
        <v>228</v>
      </c>
      <c r="L6" s="97" t="s">
        <v>229</v>
      </c>
      <c r="M6" s="97" t="s">
        <v>230</v>
      </c>
      <c r="N6" s="97" t="s">
        <v>231</v>
      </c>
      <c r="O6" s="97" t="s">
        <v>232</v>
      </c>
      <c r="P6" s="97" t="s">
        <v>232</v>
      </c>
      <c r="Q6" s="91" t="s">
        <v>233</v>
      </c>
      <c r="R6" s="91" t="s">
        <v>234</v>
      </c>
      <c r="S6" s="98" t="s">
        <v>208</v>
      </c>
      <c r="T6" s="98" t="s">
        <v>208</v>
      </c>
      <c r="U6" s="98" t="s">
        <v>208</v>
      </c>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row>
    <row r="7" spans="1:209" ht="91.5" customHeight="1" x14ac:dyDescent="0.25">
      <c r="A7" s="90">
        <v>4</v>
      </c>
      <c r="B7" s="96" t="s">
        <v>191</v>
      </c>
      <c r="C7" s="100" t="s">
        <v>235</v>
      </c>
      <c r="D7" s="92" t="s">
        <v>193</v>
      </c>
      <c r="E7" s="97" t="s">
        <v>225</v>
      </c>
      <c r="F7" s="96" t="s">
        <v>195</v>
      </c>
      <c r="G7" s="96" t="s">
        <v>196</v>
      </c>
      <c r="H7" s="91" t="s">
        <v>236</v>
      </c>
      <c r="I7" s="91" t="s">
        <v>237</v>
      </c>
      <c r="J7" s="92" t="s">
        <v>238</v>
      </c>
      <c r="K7" s="92" t="s">
        <v>239</v>
      </c>
      <c r="L7" s="92" t="s">
        <v>240</v>
      </c>
      <c r="M7" s="92" t="s">
        <v>241</v>
      </c>
      <c r="N7" s="92" t="s">
        <v>242</v>
      </c>
      <c r="O7" s="92" t="s">
        <v>243</v>
      </c>
      <c r="P7" s="92" t="s">
        <v>243</v>
      </c>
      <c r="Q7" s="92" t="s">
        <v>244</v>
      </c>
      <c r="R7" s="91" t="s">
        <v>234</v>
      </c>
      <c r="S7" s="98" t="s">
        <v>208</v>
      </c>
      <c r="T7" s="98" t="s">
        <v>208</v>
      </c>
      <c r="U7" s="98" t="s">
        <v>208</v>
      </c>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row>
    <row r="8" spans="1:209" ht="91.5" customHeight="1" x14ac:dyDescent="0.25">
      <c r="A8" s="90">
        <v>5</v>
      </c>
      <c r="B8" s="96" t="s">
        <v>191</v>
      </c>
      <c r="C8" s="97" t="s">
        <v>192</v>
      </c>
      <c r="D8" s="97" t="s">
        <v>193</v>
      </c>
      <c r="E8" s="97" t="s">
        <v>225</v>
      </c>
      <c r="F8" s="96" t="s">
        <v>195</v>
      </c>
      <c r="G8" s="96" t="s">
        <v>196</v>
      </c>
      <c r="H8" s="96" t="s">
        <v>197</v>
      </c>
      <c r="I8" s="96" t="s">
        <v>226</v>
      </c>
      <c r="J8" s="92" t="s">
        <v>245</v>
      </c>
      <c r="K8" s="92" t="s">
        <v>228</v>
      </c>
      <c r="L8" s="92" t="s">
        <v>229</v>
      </c>
      <c r="M8" s="92" t="s">
        <v>246</v>
      </c>
      <c r="N8" s="92" t="s">
        <v>247</v>
      </c>
      <c r="O8" s="92" t="s">
        <v>248</v>
      </c>
      <c r="P8" s="92" t="s">
        <v>248</v>
      </c>
      <c r="Q8" s="92" t="s">
        <v>249</v>
      </c>
      <c r="R8" s="91" t="s">
        <v>234</v>
      </c>
      <c r="S8" s="98" t="s">
        <v>208</v>
      </c>
      <c r="T8" s="98" t="s">
        <v>208</v>
      </c>
      <c r="U8" s="98" t="s">
        <v>208</v>
      </c>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row>
    <row r="9" spans="1:209" ht="91.5" customHeight="1" x14ac:dyDescent="0.25">
      <c r="A9" s="90">
        <v>6</v>
      </c>
      <c r="B9" s="96" t="s">
        <v>191</v>
      </c>
      <c r="C9" s="97" t="s">
        <v>192</v>
      </c>
      <c r="D9" s="97" t="s">
        <v>193</v>
      </c>
      <c r="E9" s="97" t="s">
        <v>225</v>
      </c>
      <c r="F9" s="96" t="s">
        <v>195</v>
      </c>
      <c r="G9" s="96" t="s">
        <v>196</v>
      </c>
      <c r="H9" s="96" t="s">
        <v>197</v>
      </c>
      <c r="I9" s="96" t="s">
        <v>226</v>
      </c>
      <c r="J9" s="92" t="s">
        <v>245</v>
      </c>
      <c r="K9" s="92" t="s">
        <v>228</v>
      </c>
      <c r="L9" s="92" t="s">
        <v>229</v>
      </c>
      <c r="M9" s="92" t="s">
        <v>250</v>
      </c>
      <c r="N9" s="92" t="s">
        <v>251</v>
      </c>
      <c r="O9" s="92" t="s">
        <v>252</v>
      </c>
      <c r="P9" s="92" t="s">
        <v>252</v>
      </c>
      <c r="Q9" s="92" t="s">
        <v>253</v>
      </c>
      <c r="R9" s="91" t="s">
        <v>254</v>
      </c>
      <c r="S9" s="98" t="s">
        <v>208</v>
      </c>
      <c r="T9" s="98" t="s">
        <v>208</v>
      </c>
      <c r="U9" s="98" t="s">
        <v>208</v>
      </c>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row>
    <row r="10" spans="1:209" ht="91.5" customHeight="1" x14ac:dyDescent="0.25">
      <c r="A10" s="90">
        <v>7</v>
      </c>
      <c r="B10" s="97" t="s">
        <v>255</v>
      </c>
      <c r="C10" s="97" t="s">
        <v>256</v>
      </c>
      <c r="D10" s="97" t="s">
        <v>257</v>
      </c>
      <c r="E10" s="97" t="s">
        <v>225</v>
      </c>
      <c r="F10" s="96" t="s">
        <v>195</v>
      </c>
      <c r="G10" s="96" t="s">
        <v>196</v>
      </c>
      <c r="H10" s="96" t="s">
        <v>236</v>
      </c>
      <c r="I10" s="91" t="s">
        <v>258</v>
      </c>
      <c r="J10" s="92" t="s">
        <v>259</v>
      </c>
      <c r="K10" s="92" t="s">
        <v>260</v>
      </c>
      <c r="L10" s="92" t="s">
        <v>261</v>
      </c>
      <c r="M10" s="92" t="s">
        <v>262</v>
      </c>
      <c r="N10" s="92" t="s">
        <v>263</v>
      </c>
      <c r="O10" s="92" t="s">
        <v>264</v>
      </c>
      <c r="P10" s="92" t="s">
        <v>265</v>
      </c>
      <c r="Q10" s="92" t="s">
        <v>266</v>
      </c>
      <c r="R10" s="92" t="s">
        <v>267</v>
      </c>
      <c r="S10" s="98" t="s">
        <v>208</v>
      </c>
      <c r="T10" s="98" t="s">
        <v>208</v>
      </c>
      <c r="U10" s="98" t="s">
        <v>208</v>
      </c>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row>
    <row r="11" spans="1:209" ht="91.5" customHeight="1" x14ac:dyDescent="0.25">
      <c r="A11" s="90">
        <v>8</v>
      </c>
      <c r="B11" s="101" t="s">
        <v>191</v>
      </c>
      <c r="C11" s="101" t="s">
        <v>268</v>
      </c>
      <c r="D11" s="101" t="s">
        <v>269</v>
      </c>
      <c r="E11" s="101" t="s">
        <v>270</v>
      </c>
      <c r="F11" s="101" t="s">
        <v>271</v>
      </c>
      <c r="G11" s="101" t="s">
        <v>272</v>
      </c>
      <c r="H11" s="101" t="s">
        <v>197</v>
      </c>
      <c r="I11" s="101" t="s">
        <v>273</v>
      </c>
      <c r="J11" s="102" t="s">
        <v>245</v>
      </c>
      <c r="K11" s="92" t="s">
        <v>228</v>
      </c>
      <c r="L11" s="92" t="s">
        <v>229</v>
      </c>
      <c r="M11" s="92" t="s">
        <v>274</v>
      </c>
      <c r="N11" s="92" t="s">
        <v>275</v>
      </c>
      <c r="O11" s="92" t="s">
        <v>276</v>
      </c>
      <c r="P11" s="92" t="s">
        <v>277</v>
      </c>
      <c r="Q11" s="91" t="s">
        <v>249</v>
      </c>
      <c r="R11" s="91" t="s">
        <v>278</v>
      </c>
      <c r="S11" s="98" t="s">
        <v>208</v>
      </c>
      <c r="T11" s="98" t="s">
        <v>208</v>
      </c>
      <c r="U11" s="98" t="s">
        <v>208</v>
      </c>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row>
    <row r="12" spans="1:209" ht="91.5" customHeight="1" x14ac:dyDescent="0.25">
      <c r="A12" s="90">
        <v>9</v>
      </c>
      <c r="B12" s="91" t="s">
        <v>191</v>
      </c>
      <c r="C12" s="91" t="s">
        <v>268</v>
      </c>
      <c r="D12" s="91" t="s">
        <v>269</v>
      </c>
      <c r="E12" s="91" t="s">
        <v>270</v>
      </c>
      <c r="F12" s="91" t="s">
        <v>271</v>
      </c>
      <c r="G12" s="101" t="s">
        <v>272</v>
      </c>
      <c r="H12" s="91" t="s">
        <v>197</v>
      </c>
      <c r="I12" s="96" t="s">
        <v>273</v>
      </c>
      <c r="J12" s="97" t="s">
        <v>279</v>
      </c>
      <c r="K12" s="97" t="s">
        <v>280</v>
      </c>
      <c r="L12" s="97" t="s">
        <v>281</v>
      </c>
      <c r="M12" s="92" t="s">
        <v>282</v>
      </c>
      <c r="N12" s="92" t="s">
        <v>283</v>
      </c>
      <c r="O12" s="92" t="s">
        <v>284</v>
      </c>
      <c r="P12" s="92" t="s">
        <v>285</v>
      </c>
      <c r="Q12" s="91" t="s">
        <v>286</v>
      </c>
      <c r="R12" s="91" t="s">
        <v>287</v>
      </c>
      <c r="S12" s="98" t="s">
        <v>208</v>
      </c>
      <c r="T12" s="98" t="s">
        <v>208</v>
      </c>
      <c r="U12" s="98" t="s">
        <v>208</v>
      </c>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row>
    <row r="13" spans="1:209" ht="91.5" customHeight="1" x14ac:dyDescent="0.25">
      <c r="A13" s="90">
        <v>10</v>
      </c>
      <c r="B13" s="96" t="s">
        <v>191</v>
      </c>
      <c r="C13" s="97" t="s">
        <v>192</v>
      </c>
      <c r="D13" s="97" t="s">
        <v>193</v>
      </c>
      <c r="E13" s="97" t="s">
        <v>225</v>
      </c>
      <c r="F13" s="96" t="s">
        <v>195</v>
      </c>
      <c r="G13" s="96" t="s">
        <v>196</v>
      </c>
      <c r="H13" s="103" t="s">
        <v>197</v>
      </c>
      <c r="I13" s="91" t="s">
        <v>288</v>
      </c>
      <c r="J13" s="91" t="s">
        <v>216</v>
      </c>
      <c r="K13" s="104" t="s">
        <v>289</v>
      </c>
      <c r="L13" s="105" t="s">
        <v>290</v>
      </c>
      <c r="M13" s="92" t="s">
        <v>291</v>
      </c>
      <c r="N13" s="92" t="s">
        <v>292</v>
      </c>
      <c r="O13" s="92" t="s">
        <v>293</v>
      </c>
      <c r="P13" s="92" t="s">
        <v>294</v>
      </c>
      <c r="Q13" s="91" t="s">
        <v>295</v>
      </c>
      <c r="R13" s="91" t="s">
        <v>296</v>
      </c>
      <c r="S13" s="98" t="s">
        <v>208</v>
      </c>
      <c r="T13" s="98" t="s">
        <v>208</v>
      </c>
      <c r="U13" s="98" t="s">
        <v>208</v>
      </c>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row>
    <row r="14" spans="1:209" ht="91.5" customHeight="1" x14ac:dyDescent="0.25">
      <c r="A14" s="90">
        <v>11</v>
      </c>
      <c r="B14" s="96" t="s">
        <v>191</v>
      </c>
      <c r="C14" s="97" t="s">
        <v>192</v>
      </c>
      <c r="D14" s="97" t="s">
        <v>193</v>
      </c>
      <c r="E14" s="97" t="s">
        <v>225</v>
      </c>
      <c r="F14" s="96" t="s">
        <v>195</v>
      </c>
      <c r="G14" s="96" t="s">
        <v>196</v>
      </c>
      <c r="H14" s="96" t="s">
        <v>197</v>
      </c>
      <c r="I14" s="106" t="s">
        <v>226</v>
      </c>
      <c r="J14" s="107" t="s">
        <v>245</v>
      </c>
      <c r="K14" s="107" t="s">
        <v>228</v>
      </c>
      <c r="L14" s="107" t="s">
        <v>229</v>
      </c>
      <c r="M14" s="97" t="s">
        <v>297</v>
      </c>
      <c r="N14" s="108" t="s">
        <v>298</v>
      </c>
      <c r="O14" s="108" t="s">
        <v>299</v>
      </c>
      <c r="P14" s="108" t="s">
        <v>299</v>
      </c>
      <c r="Q14" s="96" t="s">
        <v>300</v>
      </c>
      <c r="R14" s="96" t="s">
        <v>301</v>
      </c>
      <c r="S14" s="98" t="s">
        <v>208</v>
      </c>
      <c r="T14" s="98" t="s">
        <v>208</v>
      </c>
      <c r="U14" s="98" t="s">
        <v>208</v>
      </c>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row>
    <row r="15" spans="1:209" ht="91.5" customHeight="1" x14ac:dyDescent="0.25">
      <c r="A15" s="90">
        <v>12</v>
      </c>
      <c r="B15" s="91" t="s">
        <v>191</v>
      </c>
      <c r="C15" s="92" t="s">
        <v>192</v>
      </c>
      <c r="D15" s="92" t="s">
        <v>193</v>
      </c>
      <c r="E15" s="92" t="s">
        <v>194</v>
      </c>
      <c r="F15" s="91" t="s">
        <v>195</v>
      </c>
      <c r="G15" s="91" t="s">
        <v>196</v>
      </c>
      <c r="H15" s="91" t="s">
        <v>197</v>
      </c>
      <c r="I15" s="91" t="s">
        <v>273</v>
      </c>
      <c r="J15" s="91" t="s">
        <v>302</v>
      </c>
      <c r="K15" s="91" t="s">
        <v>303</v>
      </c>
      <c r="L15" s="91" t="s">
        <v>218</v>
      </c>
      <c r="M15" s="104" t="s">
        <v>304</v>
      </c>
      <c r="N15" s="100" t="s">
        <v>305</v>
      </c>
      <c r="O15" s="100" t="s">
        <v>306</v>
      </c>
      <c r="P15" s="100" t="s">
        <v>306</v>
      </c>
      <c r="Q15" s="100" t="s">
        <v>307</v>
      </c>
      <c r="R15" s="100" t="s">
        <v>308</v>
      </c>
      <c r="S15" s="93" t="s">
        <v>208</v>
      </c>
      <c r="T15" s="93" t="s">
        <v>208</v>
      </c>
      <c r="U15" s="93" t="s">
        <v>208</v>
      </c>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row>
    <row r="16" spans="1:209" ht="25.5" customHeight="1" x14ac:dyDescent="0.25">
      <c r="A16" s="566" t="s">
        <v>309</v>
      </c>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58"/>
      <c r="AV16" s="558"/>
      <c r="AW16" s="558"/>
      <c r="AX16" s="558"/>
      <c r="AY16" s="558"/>
      <c r="AZ16" s="558"/>
      <c r="BA16" s="558"/>
      <c r="BB16" s="558"/>
      <c r="BC16" s="558"/>
      <c r="BD16" s="558"/>
      <c r="BE16" s="558"/>
      <c r="BF16" s="558"/>
      <c r="BG16" s="558"/>
      <c r="BH16" s="558"/>
      <c r="BI16" s="558"/>
      <c r="BJ16" s="558"/>
      <c r="BK16" s="558"/>
      <c r="BL16" s="558"/>
      <c r="BM16" s="558"/>
      <c r="BN16" s="558"/>
      <c r="BO16" s="558"/>
      <c r="BP16" s="558"/>
      <c r="BQ16" s="558"/>
      <c r="BR16" s="558"/>
      <c r="BS16" s="558"/>
      <c r="BT16" s="558"/>
      <c r="BU16" s="558"/>
      <c r="BV16" s="558"/>
      <c r="BW16" s="558"/>
      <c r="BX16" s="558"/>
      <c r="BY16" s="558"/>
      <c r="BZ16" s="558"/>
      <c r="CA16" s="558"/>
      <c r="CB16" s="558"/>
      <c r="CC16" s="558"/>
      <c r="CD16" s="558"/>
      <c r="CE16" s="558"/>
      <c r="CF16" s="558"/>
      <c r="CG16" s="558"/>
      <c r="CH16" s="558"/>
      <c r="CI16" s="558"/>
      <c r="CJ16" s="558"/>
      <c r="CK16" s="558"/>
      <c r="CL16" s="558"/>
      <c r="CM16" s="558"/>
      <c r="CN16" s="558"/>
      <c r="CO16" s="558"/>
      <c r="CP16" s="558"/>
      <c r="CQ16" s="558"/>
      <c r="CR16" s="558"/>
      <c r="CS16" s="558"/>
      <c r="CT16" s="558"/>
      <c r="CU16" s="558"/>
      <c r="CV16" s="558"/>
      <c r="CW16" s="558"/>
      <c r="CX16" s="558"/>
      <c r="CY16" s="558"/>
      <c r="CZ16" s="558"/>
      <c r="DA16" s="558"/>
      <c r="DB16" s="558"/>
      <c r="DC16" s="558"/>
      <c r="DD16" s="558"/>
      <c r="DE16" s="558"/>
      <c r="DF16" s="558"/>
      <c r="DG16" s="558"/>
      <c r="DH16" s="558"/>
      <c r="DI16" s="558"/>
      <c r="DJ16" s="558"/>
      <c r="DK16" s="558"/>
      <c r="DL16" s="558"/>
      <c r="DM16" s="558"/>
      <c r="DN16" s="558"/>
      <c r="DO16" s="558"/>
      <c r="DP16" s="558"/>
      <c r="DQ16" s="558"/>
      <c r="DR16" s="558"/>
      <c r="DS16" s="558"/>
      <c r="DT16" s="558"/>
      <c r="DU16" s="558"/>
      <c r="DV16" s="558"/>
      <c r="DW16" s="558"/>
      <c r="DX16" s="558"/>
      <c r="DY16" s="558"/>
      <c r="DZ16" s="558"/>
      <c r="EA16" s="558"/>
      <c r="EB16" s="558"/>
      <c r="EC16" s="558"/>
      <c r="ED16" s="558"/>
      <c r="EE16" s="558"/>
      <c r="EF16" s="558"/>
      <c r="EG16" s="558"/>
      <c r="EH16" s="558"/>
      <c r="EI16" s="558"/>
      <c r="EJ16" s="558"/>
      <c r="EK16" s="558"/>
      <c r="EL16" s="558"/>
      <c r="EM16" s="558"/>
      <c r="EN16" s="558"/>
      <c r="EO16" s="558"/>
      <c r="EP16" s="558"/>
      <c r="EQ16" s="558"/>
      <c r="ER16" s="558"/>
      <c r="ES16" s="558"/>
      <c r="ET16" s="558"/>
      <c r="EU16" s="558"/>
      <c r="EV16" s="558"/>
      <c r="EW16" s="558"/>
      <c r="EX16" s="558"/>
      <c r="EY16" s="558"/>
      <c r="EZ16" s="558"/>
      <c r="FA16" s="558"/>
      <c r="FB16" s="558"/>
      <c r="FC16" s="558"/>
      <c r="FD16" s="558"/>
      <c r="FE16" s="558"/>
      <c r="FF16" s="558"/>
      <c r="FG16" s="558"/>
      <c r="FH16" s="558"/>
      <c r="FI16" s="558"/>
      <c r="FJ16" s="558"/>
      <c r="FK16" s="558"/>
      <c r="FL16" s="558"/>
      <c r="FM16" s="558"/>
      <c r="FN16" s="558"/>
      <c r="FO16" s="558"/>
      <c r="FP16" s="558"/>
      <c r="FQ16" s="558"/>
      <c r="FR16" s="558"/>
      <c r="FS16" s="558"/>
      <c r="FT16" s="558"/>
      <c r="FU16" s="558"/>
      <c r="FV16" s="558"/>
      <c r="FW16" s="558"/>
      <c r="FX16" s="558"/>
      <c r="FY16" s="558"/>
      <c r="FZ16" s="558"/>
      <c r="GA16" s="558"/>
      <c r="GB16" s="558"/>
      <c r="GC16" s="558"/>
      <c r="GD16" s="558"/>
      <c r="GE16" s="558"/>
      <c r="GF16" s="558"/>
      <c r="GG16" s="558"/>
      <c r="GH16" s="558"/>
      <c r="GI16" s="558"/>
      <c r="GJ16" s="558"/>
      <c r="GK16" s="558"/>
      <c r="GL16" s="558"/>
      <c r="GM16" s="558"/>
      <c r="GN16" s="558"/>
      <c r="GO16" s="558"/>
      <c r="GP16" s="558"/>
      <c r="GQ16" s="558"/>
      <c r="GR16" s="558"/>
      <c r="GS16" s="558"/>
      <c r="GT16" s="558"/>
      <c r="GU16" s="558"/>
      <c r="GV16" s="558"/>
      <c r="GW16" s="558"/>
      <c r="GX16" s="558"/>
      <c r="GY16" s="558"/>
      <c r="GZ16" s="558"/>
      <c r="HA16" s="558"/>
    </row>
    <row r="17" spans="19:21" ht="91.5" customHeight="1" x14ac:dyDescent="0.25">
      <c r="S17" s="109">
        <f t="shared" ref="S17:U17" si="0">+SUM(S4:S15)</f>
        <v>0</v>
      </c>
      <c r="T17" s="109">
        <f t="shared" si="0"/>
        <v>0</v>
      </c>
      <c r="U17" s="109">
        <f t="shared" si="0"/>
        <v>0</v>
      </c>
    </row>
    <row r="18" spans="19:21" ht="91.5" customHeight="1" x14ac:dyDescent="0.25"/>
    <row r="19" spans="19:21" ht="91.5" customHeight="1" x14ac:dyDescent="0.25"/>
    <row r="20" spans="19:21" ht="91.5" customHeight="1" x14ac:dyDescent="0.25"/>
    <row r="21" spans="19:21" ht="91.5" customHeight="1" x14ac:dyDescent="0.25"/>
    <row r="22" spans="19:21" ht="91.5" customHeight="1" x14ac:dyDescent="0.25"/>
    <row r="23" spans="19:21" ht="91.5" customHeight="1" x14ac:dyDescent="0.25"/>
    <row r="24" spans="19:21" ht="91.5" customHeight="1" x14ac:dyDescent="0.25"/>
    <row r="25" spans="19:21" ht="91.5" customHeight="1" x14ac:dyDescent="0.25"/>
    <row r="26" spans="19:21" ht="91.5" customHeight="1" x14ac:dyDescent="0.25"/>
    <row r="27" spans="19:21" ht="91.5" customHeight="1" x14ac:dyDescent="0.25"/>
    <row r="28" spans="19:21" ht="91.5" customHeight="1" x14ac:dyDescent="0.25"/>
    <row r="29" spans="19:21" ht="91.5" customHeight="1" x14ac:dyDescent="0.25"/>
    <row r="30" spans="19:21" ht="91.5" customHeight="1" x14ac:dyDescent="0.25"/>
    <row r="31" spans="19:21" ht="91.5" customHeight="1" x14ac:dyDescent="0.25"/>
    <row r="32" spans="19:21" ht="91.5" customHeight="1" x14ac:dyDescent="0.25"/>
    <row r="33" ht="91.5" customHeight="1" x14ac:dyDescent="0.25"/>
    <row r="34" ht="91.5" customHeight="1" x14ac:dyDescent="0.25"/>
    <row r="35" ht="91.5" customHeight="1" x14ac:dyDescent="0.25"/>
    <row r="36" ht="91.5" customHeight="1" x14ac:dyDescent="0.25"/>
    <row r="37" ht="91.5" customHeight="1" x14ac:dyDescent="0.25"/>
    <row r="38" ht="91.5" customHeight="1" x14ac:dyDescent="0.25"/>
    <row r="39" ht="91.5" customHeight="1" x14ac:dyDescent="0.25"/>
    <row r="40" ht="91.5" customHeight="1" x14ac:dyDescent="0.25"/>
    <row r="41" ht="91.5" customHeight="1" x14ac:dyDescent="0.25"/>
    <row r="42" ht="91.5" customHeight="1" x14ac:dyDescent="0.25"/>
    <row r="43" ht="91.5" customHeight="1" x14ac:dyDescent="0.25"/>
    <row r="44" ht="91.5" customHeight="1" x14ac:dyDescent="0.25"/>
    <row r="45" ht="91.5" customHeight="1" x14ac:dyDescent="0.25"/>
    <row r="46" ht="91.5" customHeight="1" x14ac:dyDescent="0.25"/>
    <row r="47" ht="91.5" customHeight="1" x14ac:dyDescent="0.25"/>
    <row r="48" ht="91.5" customHeight="1" x14ac:dyDescent="0.25"/>
    <row r="49" ht="91.5" customHeight="1" x14ac:dyDescent="0.25"/>
    <row r="50" ht="91.5" customHeight="1" x14ac:dyDescent="0.25"/>
    <row r="51" ht="91.5" customHeight="1" x14ac:dyDescent="0.25"/>
    <row r="52" ht="91.5" customHeight="1" x14ac:dyDescent="0.25"/>
    <row r="53" ht="91.5" customHeight="1" x14ac:dyDescent="0.25"/>
    <row r="54" ht="91.5" customHeight="1" x14ac:dyDescent="0.25"/>
    <row r="55" ht="91.5" customHeight="1" x14ac:dyDescent="0.25"/>
    <row r="56" ht="91.5" customHeight="1" x14ac:dyDescent="0.25"/>
    <row r="57" ht="91.5" customHeight="1" x14ac:dyDescent="0.25"/>
    <row r="58" ht="91.5" customHeight="1" x14ac:dyDescent="0.25"/>
    <row r="59" ht="91.5" customHeight="1" x14ac:dyDescent="0.25"/>
    <row r="60" ht="91.5" customHeight="1" x14ac:dyDescent="0.25"/>
    <row r="61" ht="91.5" customHeight="1" x14ac:dyDescent="0.25"/>
    <row r="62" ht="91.5" customHeight="1" x14ac:dyDescent="0.25"/>
    <row r="63" ht="91.5" customHeight="1" x14ac:dyDescent="0.25"/>
    <row r="64" ht="91.5" customHeight="1" x14ac:dyDescent="0.25"/>
    <row r="65" ht="91.5" customHeight="1" x14ac:dyDescent="0.25"/>
    <row r="66" ht="91.5" customHeight="1" x14ac:dyDescent="0.25"/>
    <row r="67" ht="91.5" customHeight="1" x14ac:dyDescent="0.25"/>
    <row r="68" ht="91.5" customHeight="1" x14ac:dyDescent="0.25"/>
    <row r="69" ht="91.5" customHeight="1" x14ac:dyDescent="0.25"/>
    <row r="70" ht="91.5" customHeight="1" x14ac:dyDescent="0.25"/>
    <row r="71" ht="91.5" customHeight="1" x14ac:dyDescent="0.25"/>
    <row r="72" ht="91.5" customHeight="1" x14ac:dyDescent="0.25"/>
    <row r="73" ht="91.5" customHeight="1" x14ac:dyDescent="0.25"/>
    <row r="74" ht="91.5" customHeight="1" x14ac:dyDescent="0.25"/>
    <row r="75" ht="91.5" customHeight="1" x14ac:dyDescent="0.25"/>
    <row r="76" ht="91.5" customHeight="1" x14ac:dyDescent="0.25"/>
    <row r="77" ht="91.5" customHeight="1" x14ac:dyDescent="0.25"/>
    <row r="78" ht="91.5" customHeight="1" x14ac:dyDescent="0.25"/>
    <row r="79" ht="91.5" customHeight="1" x14ac:dyDescent="0.25"/>
    <row r="80" ht="91.5" customHeight="1" x14ac:dyDescent="0.25"/>
    <row r="81" ht="91.5" customHeight="1" x14ac:dyDescent="0.25"/>
    <row r="82" ht="91.5" customHeight="1" x14ac:dyDescent="0.25"/>
    <row r="83" ht="91.5" customHeight="1" x14ac:dyDescent="0.25"/>
    <row r="84" ht="91.5" customHeight="1" x14ac:dyDescent="0.25"/>
    <row r="85" ht="91.5" customHeight="1" x14ac:dyDescent="0.25"/>
    <row r="86" ht="91.5" customHeight="1" x14ac:dyDescent="0.25"/>
    <row r="87" ht="91.5" customHeight="1" x14ac:dyDescent="0.25"/>
    <row r="88" ht="91.5" customHeight="1" x14ac:dyDescent="0.25"/>
    <row r="89" ht="91.5" customHeight="1" x14ac:dyDescent="0.25"/>
    <row r="90" ht="91.5" customHeight="1" x14ac:dyDescent="0.25"/>
    <row r="91" ht="91.5" customHeight="1" x14ac:dyDescent="0.25"/>
    <row r="92" ht="91.5" customHeight="1" x14ac:dyDescent="0.25"/>
    <row r="93" ht="91.5" customHeight="1" x14ac:dyDescent="0.25"/>
    <row r="94" ht="91.5" customHeight="1" x14ac:dyDescent="0.25"/>
    <row r="95" ht="91.5" customHeight="1" x14ac:dyDescent="0.25"/>
    <row r="96" ht="91.5" customHeight="1" x14ac:dyDescent="0.25"/>
    <row r="97" ht="91.5" customHeight="1" x14ac:dyDescent="0.25"/>
    <row r="98" ht="91.5" customHeight="1" x14ac:dyDescent="0.25"/>
    <row r="99" ht="91.5" customHeight="1" x14ac:dyDescent="0.25"/>
    <row r="100" ht="91.5" customHeight="1" x14ac:dyDescent="0.25"/>
    <row r="101" ht="91.5" customHeight="1" x14ac:dyDescent="0.25"/>
    <row r="102" ht="91.5" customHeight="1" x14ac:dyDescent="0.25"/>
    <row r="103" ht="91.5" customHeight="1" x14ac:dyDescent="0.25"/>
    <row r="104" ht="91.5" customHeight="1" x14ac:dyDescent="0.25"/>
    <row r="105" ht="91.5" customHeight="1" x14ac:dyDescent="0.25"/>
    <row r="106" ht="91.5" customHeight="1" x14ac:dyDescent="0.25"/>
    <row r="107" ht="91.5" customHeight="1" x14ac:dyDescent="0.25"/>
    <row r="108" ht="91.5" customHeight="1" x14ac:dyDescent="0.25"/>
    <row r="109" ht="91.5" customHeight="1" x14ac:dyDescent="0.25"/>
    <row r="110" ht="91.5" customHeight="1" x14ac:dyDescent="0.25"/>
    <row r="111" ht="91.5" customHeight="1" x14ac:dyDescent="0.25"/>
    <row r="112" ht="91.5" customHeight="1" x14ac:dyDescent="0.25"/>
    <row r="113" ht="91.5" customHeight="1" x14ac:dyDescent="0.25"/>
    <row r="114" ht="91.5" customHeight="1" x14ac:dyDescent="0.25"/>
    <row r="115" ht="91.5" customHeight="1" x14ac:dyDescent="0.25"/>
    <row r="116" ht="91.5" customHeight="1" x14ac:dyDescent="0.25"/>
    <row r="117" ht="91.5" customHeight="1" x14ac:dyDescent="0.25"/>
    <row r="118" ht="91.5" customHeight="1" x14ac:dyDescent="0.25"/>
    <row r="119" ht="91.5" customHeight="1" x14ac:dyDescent="0.25"/>
    <row r="120" ht="91.5" customHeight="1" x14ac:dyDescent="0.25"/>
    <row r="121" ht="91.5" customHeight="1" x14ac:dyDescent="0.25"/>
    <row r="122" ht="91.5" customHeight="1" x14ac:dyDescent="0.25"/>
    <row r="123" ht="91.5" customHeight="1" x14ac:dyDescent="0.25"/>
    <row r="124" ht="91.5" customHeight="1" x14ac:dyDescent="0.25"/>
    <row r="125" ht="91.5" customHeight="1" x14ac:dyDescent="0.25"/>
    <row r="126" ht="91.5" customHeight="1" x14ac:dyDescent="0.25"/>
    <row r="127" ht="91.5" customHeight="1" x14ac:dyDescent="0.25"/>
    <row r="128" ht="91.5" customHeight="1" x14ac:dyDescent="0.25"/>
    <row r="129" ht="91.5" customHeight="1" x14ac:dyDescent="0.25"/>
    <row r="130" ht="91.5" customHeight="1" x14ac:dyDescent="0.25"/>
    <row r="131" ht="91.5" customHeight="1" x14ac:dyDescent="0.25"/>
    <row r="132" ht="91.5" customHeight="1" x14ac:dyDescent="0.25"/>
    <row r="133" ht="91.5" customHeight="1" x14ac:dyDescent="0.25"/>
    <row r="134" ht="91.5" customHeight="1" x14ac:dyDescent="0.25"/>
    <row r="135" ht="91.5" customHeight="1" x14ac:dyDescent="0.25"/>
    <row r="136" ht="91.5" customHeight="1" x14ac:dyDescent="0.25"/>
    <row r="137" ht="91.5" customHeight="1" x14ac:dyDescent="0.25"/>
    <row r="138" ht="91.5" customHeight="1" x14ac:dyDescent="0.25"/>
    <row r="139" ht="91.5" customHeight="1" x14ac:dyDescent="0.25"/>
    <row r="140" ht="91.5" customHeight="1" x14ac:dyDescent="0.25"/>
    <row r="141" ht="91.5" customHeight="1" x14ac:dyDescent="0.25"/>
    <row r="142" ht="91.5" customHeight="1" x14ac:dyDescent="0.25"/>
    <row r="143" ht="91.5" customHeight="1" x14ac:dyDescent="0.25"/>
    <row r="144" ht="91.5" customHeight="1" x14ac:dyDescent="0.25"/>
    <row r="145" ht="91.5" customHeight="1" x14ac:dyDescent="0.25"/>
    <row r="146" ht="91.5" customHeight="1" x14ac:dyDescent="0.25"/>
    <row r="147" ht="91.5" customHeight="1" x14ac:dyDescent="0.25"/>
    <row r="148" ht="91.5" customHeight="1" x14ac:dyDescent="0.25"/>
    <row r="149" ht="91.5" customHeight="1" x14ac:dyDescent="0.25"/>
    <row r="150" ht="91.5" customHeight="1" x14ac:dyDescent="0.25"/>
    <row r="151" ht="91.5" customHeight="1" x14ac:dyDescent="0.25"/>
    <row r="152" ht="91.5" customHeight="1" x14ac:dyDescent="0.25"/>
    <row r="153" ht="91.5" customHeight="1" x14ac:dyDescent="0.25"/>
    <row r="154" ht="91.5" customHeight="1" x14ac:dyDescent="0.25"/>
    <row r="155" ht="91.5" customHeight="1" x14ac:dyDescent="0.25"/>
    <row r="156" ht="91.5" customHeight="1" x14ac:dyDescent="0.25"/>
    <row r="157" ht="91.5" customHeight="1" x14ac:dyDescent="0.25"/>
    <row r="158" ht="91.5" customHeight="1" x14ac:dyDescent="0.25"/>
    <row r="159" ht="91.5" customHeight="1" x14ac:dyDescent="0.25"/>
    <row r="160" ht="91.5" customHeight="1" x14ac:dyDescent="0.25"/>
    <row r="161" ht="91.5" customHeight="1" x14ac:dyDescent="0.25"/>
    <row r="162" ht="91.5" customHeight="1" x14ac:dyDescent="0.25"/>
    <row r="163" ht="91.5" customHeight="1" x14ac:dyDescent="0.25"/>
    <row r="164" ht="91.5" customHeight="1" x14ac:dyDescent="0.25"/>
    <row r="165" ht="91.5" customHeight="1" x14ac:dyDescent="0.25"/>
    <row r="166" ht="91.5" customHeight="1" x14ac:dyDescent="0.25"/>
    <row r="167" ht="91.5" customHeight="1" x14ac:dyDescent="0.25"/>
    <row r="168" ht="91.5" customHeight="1" x14ac:dyDescent="0.25"/>
    <row r="169" ht="91.5" customHeight="1" x14ac:dyDescent="0.25"/>
    <row r="170" ht="91.5" customHeight="1" x14ac:dyDescent="0.25"/>
    <row r="171" ht="91.5" customHeight="1" x14ac:dyDescent="0.25"/>
    <row r="172" ht="91.5" customHeight="1" x14ac:dyDescent="0.25"/>
    <row r="173" ht="91.5" customHeight="1" x14ac:dyDescent="0.25"/>
    <row r="174" ht="91.5" customHeight="1" x14ac:dyDescent="0.25"/>
    <row r="175" ht="91.5" customHeight="1" x14ac:dyDescent="0.25"/>
    <row r="176" ht="91.5" customHeight="1" x14ac:dyDescent="0.25"/>
    <row r="177" ht="91.5" customHeight="1" x14ac:dyDescent="0.25"/>
    <row r="178" ht="91.5" customHeight="1" x14ac:dyDescent="0.25"/>
    <row r="179" ht="91.5" customHeight="1" x14ac:dyDescent="0.25"/>
    <row r="180" ht="91.5" customHeight="1" x14ac:dyDescent="0.25"/>
    <row r="181" ht="91.5" customHeight="1" x14ac:dyDescent="0.25"/>
    <row r="182" ht="91.5" customHeight="1" x14ac:dyDescent="0.25"/>
    <row r="183" ht="91.5" customHeight="1" x14ac:dyDescent="0.25"/>
    <row r="184" ht="91.5" customHeight="1" x14ac:dyDescent="0.25"/>
    <row r="185" ht="91.5" customHeight="1" x14ac:dyDescent="0.25"/>
    <row r="186" ht="91.5" customHeight="1" x14ac:dyDescent="0.25"/>
    <row r="187" ht="91.5" customHeight="1" x14ac:dyDescent="0.25"/>
    <row r="188" ht="91.5" customHeight="1" x14ac:dyDescent="0.25"/>
    <row r="189" ht="91.5" customHeight="1" x14ac:dyDescent="0.25"/>
    <row r="190" ht="91.5" customHeight="1" x14ac:dyDescent="0.25"/>
    <row r="191" ht="91.5" customHeight="1" x14ac:dyDescent="0.25"/>
    <row r="192" ht="91.5" customHeight="1" x14ac:dyDescent="0.25"/>
    <row r="193" ht="91.5" customHeight="1" x14ac:dyDescent="0.25"/>
    <row r="194" ht="91.5" customHeight="1" x14ac:dyDescent="0.25"/>
    <row r="195" ht="91.5" customHeight="1" x14ac:dyDescent="0.25"/>
    <row r="196" ht="91.5" customHeight="1" x14ac:dyDescent="0.25"/>
    <row r="197" ht="91.5" customHeight="1" x14ac:dyDescent="0.25"/>
    <row r="198" ht="91.5" customHeight="1" x14ac:dyDescent="0.25"/>
    <row r="199" ht="91.5" customHeight="1" x14ac:dyDescent="0.25"/>
    <row r="200" ht="91.5" customHeight="1" x14ac:dyDescent="0.25"/>
    <row r="201" ht="91.5" customHeight="1" x14ac:dyDescent="0.25"/>
    <row r="202" ht="91.5" customHeight="1" x14ac:dyDescent="0.25"/>
    <row r="203" ht="91.5" customHeight="1" x14ac:dyDescent="0.25"/>
    <row r="204" ht="91.5" customHeight="1" x14ac:dyDescent="0.25"/>
    <row r="205" ht="91.5" customHeight="1" x14ac:dyDescent="0.25"/>
    <row r="206" ht="91.5" customHeight="1" x14ac:dyDescent="0.25"/>
    <row r="207" ht="91.5" customHeight="1" x14ac:dyDescent="0.25"/>
    <row r="208" ht="91.5" customHeight="1" x14ac:dyDescent="0.25"/>
    <row r="209" ht="91.5" customHeight="1" x14ac:dyDescent="0.25"/>
    <row r="210" ht="91.5" customHeight="1" x14ac:dyDescent="0.25"/>
    <row r="211" ht="91.5" customHeight="1" x14ac:dyDescent="0.25"/>
    <row r="212" ht="91.5" customHeight="1" x14ac:dyDescent="0.25"/>
    <row r="213" ht="91.5" customHeight="1" x14ac:dyDescent="0.25"/>
    <row r="214" ht="91.5" customHeight="1" x14ac:dyDescent="0.25"/>
    <row r="215" ht="91.5" customHeight="1" x14ac:dyDescent="0.25"/>
    <row r="216" ht="91.5" customHeight="1" x14ac:dyDescent="0.25"/>
    <row r="217" ht="91.5" customHeight="1" x14ac:dyDescent="0.25"/>
    <row r="218" ht="91.5" customHeight="1" x14ac:dyDescent="0.25"/>
    <row r="219" ht="91.5" customHeight="1" x14ac:dyDescent="0.25"/>
    <row r="220" ht="91.5" customHeight="1" x14ac:dyDescent="0.25"/>
    <row r="221" ht="91.5" customHeight="1" x14ac:dyDescent="0.25"/>
    <row r="222" ht="91.5" customHeight="1" x14ac:dyDescent="0.25"/>
    <row r="223" ht="91.5" customHeight="1" x14ac:dyDescent="0.25"/>
    <row r="224" ht="91.5" customHeight="1" x14ac:dyDescent="0.25"/>
    <row r="225" ht="91.5" customHeight="1" x14ac:dyDescent="0.25"/>
    <row r="226" ht="91.5" customHeight="1" x14ac:dyDescent="0.25"/>
    <row r="227" ht="91.5" customHeight="1" x14ac:dyDescent="0.25"/>
    <row r="228" ht="91.5" customHeight="1" x14ac:dyDescent="0.25"/>
    <row r="229" ht="91.5" customHeight="1" x14ac:dyDescent="0.25"/>
    <row r="230" ht="91.5" customHeight="1" x14ac:dyDescent="0.25"/>
    <row r="231" ht="91.5" customHeight="1" x14ac:dyDescent="0.25"/>
    <row r="232" ht="91.5" customHeight="1" x14ac:dyDescent="0.25"/>
    <row r="233" ht="91.5" customHeight="1" x14ac:dyDescent="0.25"/>
    <row r="234" ht="91.5" customHeight="1" x14ac:dyDescent="0.25"/>
    <row r="235" ht="91.5" customHeight="1" x14ac:dyDescent="0.25"/>
    <row r="236" ht="91.5" customHeight="1" x14ac:dyDescent="0.25"/>
    <row r="237" ht="91.5" customHeight="1" x14ac:dyDescent="0.25"/>
    <row r="238" ht="91.5" customHeight="1" x14ac:dyDescent="0.25"/>
    <row r="239" ht="91.5" customHeight="1" x14ac:dyDescent="0.25"/>
    <row r="240" ht="91.5" customHeight="1" x14ac:dyDescent="0.25"/>
    <row r="241" ht="91.5" customHeight="1" x14ac:dyDescent="0.25"/>
    <row r="242" ht="91.5" customHeight="1" x14ac:dyDescent="0.25"/>
    <row r="243" ht="91.5" customHeight="1" x14ac:dyDescent="0.25"/>
    <row r="244" ht="91.5" customHeight="1" x14ac:dyDescent="0.25"/>
    <row r="245" ht="91.5" customHeight="1" x14ac:dyDescent="0.25"/>
    <row r="246" ht="91.5" customHeight="1" x14ac:dyDescent="0.25"/>
    <row r="247" ht="91.5" customHeight="1" x14ac:dyDescent="0.25"/>
    <row r="248" ht="91.5" customHeight="1" x14ac:dyDescent="0.25"/>
    <row r="249" ht="91.5" customHeight="1" x14ac:dyDescent="0.25"/>
    <row r="250" ht="91.5" customHeight="1" x14ac:dyDescent="0.25"/>
    <row r="251" ht="91.5" customHeight="1" x14ac:dyDescent="0.25"/>
    <row r="252" ht="91.5" customHeight="1" x14ac:dyDescent="0.25"/>
    <row r="253" ht="91.5" customHeight="1" x14ac:dyDescent="0.25"/>
    <row r="254" ht="91.5" customHeight="1" x14ac:dyDescent="0.25"/>
    <row r="255" ht="91.5" customHeight="1" x14ac:dyDescent="0.25"/>
    <row r="256" ht="91.5" customHeight="1" x14ac:dyDescent="0.25"/>
    <row r="257" ht="91.5" customHeight="1" x14ac:dyDescent="0.25"/>
    <row r="258" ht="91.5" customHeight="1" x14ac:dyDescent="0.25"/>
    <row r="259" ht="91.5" customHeight="1" x14ac:dyDescent="0.25"/>
    <row r="260" ht="91.5" customHeight="1" x14ac:dyDescent="0.25"/>
    <row r="261" ht="91.5" customHeight="1" x14ac:dyDescent="0.25"/>
    <row r="262" ht="91.5" customHeight="1" x14ac:dyDescent="0.25"/>
    <row r="263" ht="91.5" customHeight="1" x14ac:dyDescent="0.25"/>
    <row r="264" ht="91.5" customHeight="1" x14ac:dyDescent="0.25"/>
    <row r="265" ht="91.5" customHeight="1" x14ac:dyDescent="0.25"/>
    <row r="266" ht="91.5" customHeight="1" x14ac:dyDescent="0.25"/>
    <row r="267" ht="91.5" customHeight="1" x14ac:dyDescent="0.25"/>
    <row r="268" ht="91.5" customHeight="1" x14ac:dyDescent="0.25"/>
    <row r="269" ht="91.5" customHeight="1" x14ac:dyDescent="0.25"/>
    <row r="270" ht="91.5" customHeight="1" x14ac:dyDescent="0.25"/>
    <row r="271" ht="91.5" customHeight="1" x14ac:dyDescent="0.25"/>
    <row r="272" ht="91.5" customHeight="1" x14ac:dyDescent="0.25"/>
    <row r="273" ht="91.5" customHeight="1" x14ac:dyDescent="0.25"/>
    <row r="274" ht="91.5" customHeight="1" x14ac:dyDescent="0.25"/>
    <row r="275" ht="91.5" customHeight="1" x14ac:dyDescent="0.25"/>
    <row r="276" ht="91.5" customHeight="1" x14ac:dyDescent="0.25"/>
    <row r="277" ht="91.5" customHeight="1" x14ac:dyDescent="0.25"/>
    <row r="278" ht="91.5" customHeight="1" x14ac:dyDescent="0.25"/>
    <row r="279" ht="91.5" customHeight="1" x14ac:dyDescent="0.25"/>
    <row r="280" ht="91.5" customHeight="1" x14ac:dyDescent="0.25"/>
    <row r="281" ht="91.5" customHeight="1" x14ac:dyDescent="0.25"/>
    <row r="282" ht="91.5" customHeight="1" x14ac:dyDescent="0.25"/>
    <row r="283" ht="91.5" customHeight="1" x14ac:dyDescent="0.25"/>
    <row r="284" ht="91.5" customHeight="1" x14ac:dyDescent="0.25"/>
    <row r="285" ht="91.5" customHeight="1" x14ac:dyDescent="0.25"/>
    <row r="286" ht="91.5" customHeight="1" x14ac:dyDescent="0.25"/>
    <row r="287" ht="91.5" customHeight="1" x14ac:dyDescent="0.25"/>
    <row r="288" ht="91.5" customHeight="1" x14ac:dyDescent="0.25"/>
    <row r="289" ht="91.5" customHeight="1" x14ac:dyDescent="0.25"/>
    <row r="290" ht="91.5" customHeight="1" x14ac:dyDescent="0.25"/>
    <row r="291" ht="91.5" customHeight="1" x14ac:dyDescent="0.25"/>
    <row r="292" ht="91.5" customHeight="1" x14ac:dyDescent="0.25"/>
    <row r="293" ht="91.5" customHeight="1" x14ac:dyDescent="0.25"/>
    <row r="294" ht="91.5" customHeight="1" x14ac:dyDescent="0.25"/>
    <row r="295" ht="91.5" customHeight="1" x14ac:dyDescent="0.25"/>
    <row r="296" ht="91.5" customHeight="1" x14ac:dyDescent="0.25"/>
    <row r="297" ht="91.5" customHeight="1" x14ac:dyDescent="0.25"/>
    <row r="298" ht="91.5" customHeight="1" x14ac:dyDescent="0.25"/>
    <row r="299" ht="91.5" customHeight="1" x14ac:dyDescent="0.25"/>
    <row r="300" ht="91.5" customHeight="1" x14ac:dyDescent="0.25"/>
    <row r="301" ht="91.5" customHeight="1" x14ac:dyDescent="0.25"/>
    <row r="302" ht="91.5" customHeight="1" x14ac:dyDescent="0.25"/>
    <row r="303" ht="91.5" customHeight="1" x14ac:dyDescent="0.25"/>
    <row r="304" ht="91.5" customHeight="1" x14ac:dyDescent="0.25"/>
    <row r="305" ht="91.5" customHeight="1" x14ac:dyDescent="0.25"/>
    <row r="306" ht="91.5" customHeight="1" x14ac:dyDescent="0.25"/>
    <row r="307" ht="91.5" customHeight="1" x14ac:dyDescent="0.25"/>
    <row r="308" ht="91.5" customHeight="1" x14ac:dyDescent="0.25"/>
    <row r="309" ht="91.5" customHeight="1" x14ac:dyDescent="0.25"/>
    <row r="310" ht="91.5" customHeight="1" x14ac:dyDescent="0.25"/>
    <row r="311" ht="91.5" customHeight="1" x14ac:dyDescent="0.25"/>
    <row r="312" ht="91.5" customHeight="1" x14ac:dyDescent="0.25"/>
    <row r="313" ht="91.5" customHeight="1" x14ac:dyDescent="0.25"/>
    <row r="314" ht="91.5" customHeight="1" x14ac:dyDescent="0.25"/>
    <row r="315" ht="91.5" customHeight="1" x14ac:dyDescent="0.25"/>
    <row r="316" ht="91.5" customHeight="1" x14ac:dyDescent="0.25"/>
    <row r="317" ht="91.5" customHeight="1" x14ac:dyDescent="0.25"/>
    <row r="318" ht="91.5" customHeight="1" x14ac:dyDescent="0.25"/>
    <row r="319" ht="91.5" customHeight="1" x14ac:dyDescent="0.25"/>
    <row r="320" ht="91.5" customHeight="1" x14ac:dyDescent="0.25"/>
    <row r="321" ht="91.5" customHeight="1" x14ac:dyDescent="0.25"/>
    <row r="322" ht="91.5" customHeight="1" x14ac:dyDescent="0.25"/>
    <row r="323" ht="91.5" customHeight="1" x14ac:dyDescent="0.25"/>
    <row r="324" ht="91.5" customHeight="1" x14ac:dyDescent="0.25"/>
    <row r="325" ht="91.5" customHeight="1" x14ac:dyDescent="0.25"/>
    <row r="326" ht="91.5" customHeight="1" x14ac:dyDescent="0.25"/>
    <row r="327" ht="91.5" customHeight="1" x14ac:dyDescent="0.25"/>
    <row r="328" ht="91.5" customHeight="1" x14ac:dyDescent="0.25"/>
    <row r="329" ht="91.5" customHeight="1" x14ac:dyDescent="0.25"/>
    <row r="330" ht="91.5" customHeight="1" x14ac:dyDescent="0.25"/>
    <row r="331" ht="91.5" customHeight="1" x14ac:dyDescent="0.25"/>
    <row r="332" ht="91.5" customHeight="1" x14ac:dyDescent="0.25"/>
    <row r="333" ht="91.5" customHeight="1" x14ac:dyDescent="0.25"/>
    <row r="334" ht="91.5" customHeight="1" x14ac:dyDescent="0.25"/>
    <row r="335" ht="91.5" customHeight="1" x14ac:dyDescent="0.25"/>
    <row r="336" ht="91.5" customHeight="1" x14ac:dyDescent="0.25"/>
    <row r="337" ht="91.5" customHeight="1" x14ac:dyDescent="0.25"/>
    <row r="338" ht="91.5" customHeight="1" x14ac:dyDescent="0.25"/>
    <row r="339" ht="91.5" customHeight="1" x14ac:dyDescent="0.25"/>
    <row r="340" ht="91.5" customHeight="1" x14ac:dyDescent="0.25"/>
    <row r="341" ht="91.5" customHeight="1" x14ac:dyDescent="0.25"/>
    <row r="342" ht="91.5" customHeight="1" x14ac:dyDescent="0.25"/>
    <row r="343" ht="91.5" customHeight="1" x14ac:dyDescent="0.25"/>
    <row r="344" ht="91.5" customHeight="1" x14ac:dyDescent="0.25"/>
    <row r="345" ht="91.5" customHeight="1" x14ac:dyDescent="0.25"/>
    <row r="346" ht="91.5" customHeight="1" x14ac:dyDescent="0.25"/>
    <row r="347" ht="91.5" customHeight="1" x14ac:dyDescent="0.25"/>
    <row r="348" ht="91.5" customHeight="1" x14ac:dyDescent="0.25"/>
    <row r="349" ht="91.5" customHeight="1" x14ac:dyDescent="0.25"/>
    <row r="350" ht="91.5" customHeight="1" x14ac:dyDescent="0.25"/>
    <row r="351" ht="91.5" customHeight="1" x14ac:dyDescent="0.25"/>
    <row r="352" ht="91.5" customHeight="1" x14ac:dyDescent="0.25"/>
    <row r="353" ht="91.5" customHeight="1" x14ac:dyDescent="0.25"/>
    <row r="354" ht="91.5" customHeight="1" x14ac:dyDescent="0.25"/>
    <row r="355" ht="91.5" customHeight="1" x14ac:dyDescent="0.25"/>
    <row r="356" ht="91.5" customHeight="1" x14ac:dyDescent="0.25"/>
    <row r="357" ht="91.5" customHeight="1" x14ac:dyDescent="0.25"/>
    <row r="358" ht="91.5" customHeight="1" x14ac:dyDescent="0.25"/>
    <row r="359" ht="91.5" customHeight="1" x14ac:dyDescent="0.25"/>
    <row r="360" ht="91.5" customHeight="1" x14ac:dyDescent="0.25"/>
    <row r="361" ht="91.5" customHeight="1" x14ac:dyDescent="0.25"/>
    <row r="362" ht="91.5" customHeight="1" x14ac:dyDescent="0.25"/>
    <row r="363" ht="91.5" customHeight="1" x14ac:dyDescent="0.25"/>
    <row r="364" ht="91.5" customHeight="1" x14ac:dyDescent="0.25"/>
    <row r="365" ht="91.5" customHeight="1" x14ac:dyDescent="0.25"/>
    <row r="366" ht="91.5" customHeight="1" x14ac:dyDescent="0.25"/>
    <row r="367" ht="91.5" customHeight="1" x14ac:dyDescent="0.25"/>
    <row r="368" ht="91.5" customHeight="1" x14ac:dyDescent="0.25"/>
    <row r="369" ht="91.5" customHeight="1" x14ac:dyDescent="0.25"/>
    <row r="370" ht="91.5" customHeight="1" x14ac:dyDescent="0.25"/>
    <row r="371" ht="91.5" customHeight="1" x14ac:dyDescent="0.25"/>
    <row r="372" ht="91.5" customHeight="1" x14ac:dyDescent="0.25"/>
    <row r="373" ht="91.5" customHeight="1" x14ac:dyDescent="0.25"/>
    <row r="374" ht="91.5" customHeight="1" x14ac:dyDescent="0.25"/>
    <row r="375" ht="91.5" customHeight="1" x14ac:dyDescent="0.25"/>
    <row r="376" ht="91.5" customHeight="1" x14ac:dyDescent="0.25"/>
    <row r="377" ht="91.5" customHeight="1" x14ac:dyDescent="0.25"/>
    <row r="378" ht="91.5" customHeight="1" x14ac:dyDescent="0.25"/>
    <row r="379" ht="91.5" customHeight="1" x14ac:dyDescent="0.25"/>
    <row r="380" ht="91.5" customHeight="1" x14ac:dyDescent="0.25"/>
    <row r="381" ht="91.5" customHeight="1" x14ac:dyDescent="0.25"/>
    <row r="382" ht="91.5" customHeight="1" x14ac:dyDescent="0.25"/>
    <row r="383" ht="91.5" customHeight="1" x14ac:dyDescent="0.25"/>
    <row r="384" ht="91.5" customHeight="1" x14ac:dyDescent="0.25"/>
    <row r="385" ht="91.5" customHeight="1" x14ac:dyDescent="0.25"/>
    <row r="386" ht="91.5" customHeight="1" x14ac:dyDescent="0.25"/>
    <row r="387" ht="91.5" customHeight="1" x14ac:dyDescent="0.25"/>
    <row r="388" ht="91.5" customHeight="1" x14ac:dyDescent="0.25"/>
    <row r="389" ht="91.5" customHeight="1" x14ac:dyDescent="0.25"/>
    <row r="390" ht="91.5" customHeight="1" x14ac:dyDescent="0.25"/>
    <row r="391" ht="91.5" customHeight="1" x14ac:dyDescent="0.25"/>
    <row r="392" ht="91.5" customHeight="1" x14ac:dyDescent="0.25"/>
    <row r="393" ht="91.5" customHeight="1" x14ac:dyDescent="0.25"/>
    <row r="394" ht="91.5" customHeight="1" x14ac:dyDescent="0.25"/>
    <row r="395" ht="91.5" customHeight="1" x14ac:dyDescent="0.25"/>
    <row r="396" ht="91.5" customHeight="1" x14ac:dyDescent="0.25"/>
    <row r="397" ht="91.5" customHeight="1" x14ac:dyDescent="0.25"/>
    <row r="398" ht="91.5" customHeight="1" x14ac:dyDescent="0.25"/>
    <row r="399" ht="91.5" customHeight="1" x14ac:dyDescent="0.25"/>
    <row r="400" ht="91.5" customHeight="1" x14ac:dyDescent="0.25"/>
    <row r="401" ht="91.5" customHeight="1" x14ac:dyDescent="0.25"/>
    <row r="402" ht="91.5" customHeight="1" x14ac:dyDescent="0.25"/>
    <row r="403" ht="91.5" customHeight="1" x14ac:dyDescent="0.25"/>
    <row r="404" ht="91.5" customHeight="1" x14ac:dyDescent="0.25"/>
    <row r="405" ht="91.5" customHeight="1" x14ac:dyDescent="0.25"/>
    <row r="406" ht="91.5" customHeight="1" x14ac:dyDescent="0.25"/>
    <row r="407" ht="91.5" customHeight="1" x14ac:dyDescent="0.25"/>
    <row r="408" ht="91.5" customHeight="1" x14ac:dyDescent="0.25"/>
    <row r="409" ht="91.5" customHeight="1" x14ac:dyDescent="0.25"/>
    <row r="410" ht="91.5" customHeight="1" x14ac:dyDescent="0.25"/>
    <row r="411" ht="91.5" customHeight="1" x14ac:dyDescent="0.25"/>
    <row r="412" ht="91.5" customHeight="1" x14ac:dyDescent="0.25"/>
    <row r="413" ht="91.5" customHeight="1" x14ac:dyDescent="0.25"/>
    <row r="414" ht="91.5" customHeight="1" x14ac:dyDescent="0.25"/>
    <row r="415" ht="91.5" customHeight="1" x14ac:dyDescent="0.25"/>
    <row r="416" ht="91.5" customHeight="1" x14ac:dyDescent="0.25"/>
    <row r="417" ht="91.5" customHeight="1" x14ac:dyDescent="0.25"/>
    <row r="418" ht="91.5" customHeight="1" x14ac:dyDescent="0.25"/>
    <row r="419" ht="91.5" customHeight="1" x14ac:dyDescent="0.25"/>
    <row r="420" ht="91.5" customHeight="1" x14ac:dyDescent="0.25"/>
    <row r="421" ht="91.5" customHeight="1" x14ac:dyDescent="0.25"/>
    <row r="422" ht="91.5" customHeight="1" x14ac:dyDescent="0.25"/>
    <row r="423" ht="91.5" customHeight="1" x14ac:dyDescent="0.25"/>
    <row r="424" ht="91.5" customHeight="1" x14ac:dyDescent="0.25"/>
    <row r="425" ht="91.5" customHeight="1" x14ac:dyDescent="0.25"/>
    <row r="426" ht="91.5" customHeight="1" x14ac:dyDescent="0.25"/>
    <row r="427" ht="91.5" customHeight="1" x14ac:dyDescent="0.25"/>
    <row r="428" ht="91.5" customHeight="1" x14ac:dyDescent="0.25"/>
    <row r="429" ht="91.5" customHeight="1" x14ac:dyDescent="0.25"/>
    <row r="430" ht="91.5" customHeight="1" x14ac:dyDescent="0.25"/>
    <row r="431" ht="91.5" customHeight="1" x14ac:dyDescent="0.25"/>
    <row r="432" ht="91.5" customHeight="1" x14ac:dyDescent="0.25"/>
    <row r="433" ht="91.5" customHeight="1" x14ac:dyDescent="0.25"/>
    <row r="434" ht="91.5" customHeight="1" x14ac:dyDescent="0.25"/>
    <row r="435" ht="91.5" customHeight="1" x14ac:dyDescent="0.25"/>
    <row r="436" ht="91.5" customHeight="1" x14ac:dyDescent="0.25"/>
    <row r="437" ht="91.5" customHeight="1" x14ac:dyDescent="0.25"/>
    <row r="438" ht="91.5" customHeight="1" x14ac:dyDescent="0.25"/>
    <row r="439" ht="91.5" customHeight="1" x14ac:dyDescent="0.25"/>
    <row r="440" ht="91.5" customHeight="1" x14ac:dyDescent="0.25"/>
    <row r="441" ht="91.5" customHeight="1" x14ac:dyDescent="0.25"/>
    <row r="442" ht="91.5" customHeight="1" x14ac:dyDescent="0.25"/>
    <row r="443" ht="91.5" customHeight="1" x14ac:dyDescent="0.25"/>
    <row r="444" ht="91.5" customHeight="1" x14ac:dyDescent="0.25"/>
    <row r="445" ht="91.5" customHeight="1" x14ac:dyDescent="0.25"/>
    <row r="446" ht="91.5" customHeight="1" x14ac:dyDescent="0.25"/>
    <row r="447" ht="91.5" customHeight="1" x14ac:dyDescent="0.25"/>
    <row r="448" ht="91.5" customHeight="1" x14ac:dyDescent="0.25"/>
    <row r="449" ht="91.5" customHeight="1" x14ac:dyDescent="0.25"/>
    <row r="450" ht="91.5" customHeight="1" x14ac:dyDescent="0.25"/>
    <row r="451" ht="91.5" customHeight="1" x14ac:dyDescent="0.25"/>
    <row r="452" ht="91.5" customHeight="1" x14ac:dyDescent="0.25"/>
    <row r="453" ht="91.5" customHeight="1" x14ac:dyDescent="0.25"/>
    <row r="454" ht="91.5" customHeight="1" x14ac:dyDescent="0.25"/>
    <row r="455" ht="91.5" customHeight="1" x14ac:dyDescent="0.25"/>
    <row r="456" ht="91.5" customHeight="1" x14ac:dyDescent="0.25"/>
    <row r="457" ht="91.5" customHeight="1" x14ac:dyDescent="0.25"/>
    <row r="458" ht="91.5" customHeight="1" x14ac:dyDescent="0.25"/>
    <row r="459" ht="91.5" customHeight="1" x14ac:dyDescent="0.25"/>
    <row r="460" ht="91.5" customHeight="1" x14ac:dyDescent="0.25"/>
    <row r="461" ht="91.5" customHeight="1" x14ac:dyDescent="0.25"/>
    <row r="462" ht="91.5" customHeight="1" x14ac:dyDescent="0.25"/>
    <row r="463" ht="91.5" customHeight="1" x14ac:dyDescent="0.25"/>
    <row r="464" ht="91.5" customHeight="1" x14ac:dyDescent="0.25"/>
    <row r="465" ht="91.5" customHeight="1" x14ac:dyDescent="0.25"/>
    <row r="466" ht="91.5" customHeight="1" x14ac:dyDescent="0.25"/>
    <row r="467" ht="91.5" customHeight="1" x14ac:dyDescent="0.25"/>
    <row r="468" ht="91.5" customHeight="1" x14ac:dyDescent="0.25"/>
    <row r="469" ht="91.5" customHeight="1" x14ac:dyDescent="0.25"/>
    <row r="470" ht="91.5" customHeight="1" x14ac:dyDescent="0.25"/>
    <row r="471" ht="91.5" customHeight="1" x14ac:dyDescent="0.25"/>
    <row r="472" ht="91.5" customHeight="1" x14ac:dyDescent="0.25"/>
    <row r="473" ht="91.5" customHeight="1" x14ac:dyDescent="0.25"/>
    <row r="474" ht="91.5" customHeight="1" x14ac:dyDescent="0.25"/>
    <row r="475" ht="91.5" customHeight="1" x14ac:dyDescent="0.25"/>
    <row r="476" ht="91.5" customHeight="1" x14ac:dyDescent="0.25"/>
    <row r="477" ht="91.5" customHeight="1" x14ac:dyDescent="0.25"/>
    <row r="478" ht="91.5" customHeight="1" x14ac:dyDescent="0.25"/>
    <row r="479" ht="91.5" customHeight="1" x14ac:dyDescent="0.25"/>
    <row r="480" ht="91.5" customHeight="1" x14ac:dyDescent="0.25"/>
    <row r="481" ht="91.5" customHeight="1" x14ac:dyDescent="0.25"/>
    <row r="482" ht="91.5" customHeight="1" x14ac:dyDescent="0.25"/>
    <row r="483" ht="91.5" customHeight="1" x14ac:dyDescent="0.25"/>
    <row r="484" ht="91.5" customHeight="1" x14ac:dyDescent="0.25"/>
    <row r="485" ht="91.5" customHeight="1" x14ac:dyDescent="0.25"/>
    <row r="486" ht="91.5" customHeight="1" x14ac:dyDescent="0.25"/>
    <row r="487" ht="91.5" customHeight="1" x14ac:dyDescent="0.25"/>
    <row r="488" ht="91.5" customHeight="1" x14ac:dyDescent="0.25"/>
    <row r="489" ht="91.5" customHeight="1" x14ac:dyDescent="0.25"/>
    <row r="490" ht="91.5" customHeight="1" x14ac:dyDescent="0.25"/>
    <row r="491" ht="91.5" customHeight="1" x14ac:dyDescent="0.25"/>
    <row r="492" ht="91.5" customHeight="1" x14ac:dyDescent="0.25"/>
    <row r="493" ht="91.5" customHeight="1" x14ac:dyDescent="0.25"/>
    <row r="494" ht="91.5" customHeight="1" x14ac:dyDescent="0.25"/>
    <row r="495" ht="91.5" customHeight="1" x14ac:dyDescent="0.25"/>
    <row r="496" ht="91.5" customHeight="1" x14ac:dyDescent="0.25"/>
    <row r="497" ht="91.5" customHeight="1" x14ac:dyDescent="0.25"/>
    <row r="498" ht="91.5" customHeight="1" x14ac:dyDescent="0.25"/>
    <row r="499" ht="91.5" customHeight="1" x14ac:dyDescent="0.25"/>
    <row r="500" ht="91.5" customHeight="1" x14ac:dyDescent="0.25"/>
    <row r="501" ht="91.5" customHeight="1" x14ac:dyDescent="0.25"/>
    <row r="502" ht="91.5" customHeight="1" x14ac:dyDescent="0.25"/>
    <row r="503" ht="91.5" customHeight="1" x14ac:dyDescent="0.25"/>
    <row r="504" ht="91.5" customHeight="1" x14ac:dyDescent="0.25"/>
    <row r="505" ht="91.5" customHeight="1" x14ac:dyDescent="0.25"/>
    <row r="506" ht="91.5" customHeight="1" x14ac:dyDescent="0.25"/>
    <row r="507" ht="91.5" customHeight="1" x14ac:dyDescent="0.25"/>
    <row r="508" ht="91.5" customHeight="1" x14ac:dyDescent="0.25"/>
    <row r="509" ht="91.5" customHeight="1" x14ac:dyDescent="0.25"/>
    <row r="510" ht="91.5" customHeight="1" x14ac:dyDescent="0.25"/>
    <row r="511" ht="91.5" customHeight="1" x14ac:dyDescent="0.25"/>
    <row r="512" ht="91.5" customHeight="1" x14ac:dyDescent="0.25"/>
    <row r="513" ht="91.5" customHeight="1" x14ac:dyDescent="0.25"/>
    <row r="514" ht="91.5" customHeight="1" x14ac:dyDescent="0.25"/>
    <row r="515" ht="91.5" customHeight="1" x14ac:dyDescent="0.25"/>
    <row r="516" ht="91.5" customHeight="1" x14ac:dyDescent="0.25"/>
    <row r="517" ht="91.5" customHeight="1" x14ac:dyDescent="0.25"/>
    <row r="518" ht="91.5" customHeight="1" x14ac:dyDescent="0.25"/>
    <row r="519" ht="91.5" customHeight="1" x14ac:dyDescent="0.25"/>
    <row r="520" ht="91.5" customHeight="1" x14ac:dyDescent="0.25"/>
    <row r="521" ht="91.5" customHeight="1" x14ac:dyDescent="0.25"/>
    <row r="522" ht="91.5" customHeight="1" x14ac:dyDescent="0.25"/>
    <row r="523" ht="91.5" customHeight="1" x14ac:dyDescent="0.25"/>
    <row r="524" ht="91.5" customHeight="1" x14ac:dyDescent="0.25"/>
    <row r="525" ht="91.5" customHeight="1" x14ac:dyDescent="0.25"/>
    <row r="526" ht="91.5" customHeight="1" x14ac:dyDescent="0.25"/>
    <row r="527" ht="91.5" customHeight="1" x14ac:dyDescent="0.25"/>
    <row r="528" ht="91.5" customHeight="1" x14ac:dyDescent="0.25"/>
    <row r="529" ht="91.5" customHeight="1" x14ac:dyDescent="0.25"/>
    <row r="530" ht="91.5" customHeight="1" x14ac:dyDescent="0.25"/>
    <row r="531" ht="91.5" customHeight="1" x14ac:dyDescent="0.25"/>
    <row r="532" ht="91.5" customHeight="1" x14ac:dyDescent="0.25"/>
    <row r="533" ht="91.5" customHeight="1" x14ac:dyDescent="0.25"/>
    <row r="534" ht="91.5" customHeight="1" x14ac:dyDescent="0.25"/>
    <row r="535" ht="91.5" customHeight="1" x14ac:dyDescent="0.25"/>
    <row r="536" ht="91.5" customHeight="1" x14ac:dyDescent="0.25"/>
    <row r="537" ht="91.5" customHeight="1" x14ac:dyDescent="0.25"/>
    <row r="538" ht="91.5" customHeight="1" x14ac:dyDescent="0.25"/>
    <row r="539" ht="91.5" customHeight="1" x14ac:dyDescent="0.25"/>
    <row r="540" ht="91.5" customHeight="1" x14ac:dyDescent="0.25"/>
    <row r="541" ht="91.5" customHeight="1" x14ac:dyDescent="0.25"/>
    <row r="542" ht="91.5" customHeight="1" x14ac:dyDescent="0.25"/>
    <row r="543" ht="91.5" customHeight="1" x14ac:dyDescent="0.25"/>
    <row r="544" ht="91.5" customHeight="1" x14ac:dyDescent="0.25"/>
    <row r="545" ht="91.5" customHeight="1" x14ac:dyDescent="0.25"/>
    <row r="546" ht="91.5" customHeight="1" x14ac:dyDescent="0.25"/>
    <row r="547" ht="91.5" customHeight="1" x14ac:dyDescent="0.25"/>
    <row r="548" ht="91.5" customHeight="1" x14ac:dyDescent="0.25"/>
    <row r="549" ht="91.5" customHeight="1" x14ac:dyDescent="0.25"/>
    <row r="550" ht="91.5" customHeight="1" x14ac:dyDescent="0.25"/>
    <row r="551" ht="91.5" customHeight="1" x14ac:dyDescent="0.25"/>
    <row r="552" ht="91.5" customHeight="1" x14ac:dyDescent="0.25"/>
    <row r="553" ht="91.5" customHeight="1" x14ac:dyDescent="0.25"/>
    <row r="554" ht="91.5" customHeight="1" x14ac:dyDescent="0.25"/>
    <row r="555" ht="91.5" customHeight="1" x14ac:dyDescent="0.25"/>
    <row r="556" ht="91.5" customHeight="1" x14ac:dyDescent="0.25"/>
    <row r="557" ht="91.5" customHeight="1" x14ac:dyDescent="0.25"/>
    <row r="558" ht="91.5" customHeight="1" x14ac:dyDescent="0.25"/>
    <row r="559" ht="91.5" customHeight="1" x14ac:dyDescent="0.25"/>
    <row r="560" ht="91.5" customHeight="1" x14ac:dyDescent="0.25"/>
    <row r="561" ht="91.5" customHeight="1" x14ac:dyDescent="0.25"/>
    <row r="562" ht="91.5" customHeight="1" x14ac:dyDescent="0.25"/>
    <row r="563" ht="91.5" customHeight="1" x14ac:dyDescent="0.25"/>
    <row r="564" ht="91.5" customHeight="1" x14ac:dyDescent="0.25"/>
    <row r="565" ht="91.5" customHeight="1" x14ac:dyDescent="0.25"/>
    <row r="566" ht="91.5" customHeight="1" x14ac:dyDescent="0.25"/>
    <row r="567" ht="91.5" customHeight="1" x14ac:dyDescent="0.25"/>
    <row r="568" ht="91.5" customHeight="1" x14ac:dyDescent="0.25"/>
    <row r="569" ht="91.5" customHeight="1" x14ac:dyDescent="0.25"/>
    <row r="570" ht="91.5" customHeight="1" x14ac:dyDescent="0.25"/>
    <row r="571" ht="91.5" customHeight="1" x14ac:dyDescent="0.25"/>
    <row r="572" ht="91.5" customHeight="1" x14ac:dyDescent="0.25"/>
    <row r="573" ht="91.5" customHeight="1" x14ac:dyDescent="0.25"/>
    <row r="574" ht="91.5" customHeight="1" x14ac:dyDescent="0.25"/>
    <row r="575" ht="91.5" customHeight="1" x14ac:dyDescent="0.25"/>
    <row r="576" ht="91.5" customHeight="1" x14ac:dyDescent="0.25"/>
    <row r="577" ht="91.5" customHeight="1" x14ac:dyDescent="0.25"/>
    <row r="578" ht="91.5" customHeight="1" x14ac:dyDescent="0.25"/>
    <row r="579" ht="91.5" customHeight="1" x14ac:dyDescent="0.25"/>
    <row r="580" ht="91.5" customHeight="1" x14ac:dyDescent="0.25"/>
    <row r="581" ht="91.5" customHeight="1" x14ac:dyDescent="0.25"/>
    <row r="582" ht="91.5" customHeight="1" x14ac:dyDescent="0.25"/>
    <row r="583" ht="91.5" customHeight="1" x14ac:dyDescent="0.25"/>
    <row r="584" ht="91.5" customHeight="1" x14ac:dyDescent="0.25"/>
    <row r="585" ht="91.5" customHeight="1" x14ac:dyDescent="0.25"/>
    <row r="586" ht="91.5" customHeight="1" x14ac:dyDescent="0.25"/>
    <row r="587" ht="91.5" customHeight="1" x14ac:dyDescent="0.25"/>
    <row r="588" ht="91.5" customHeight="1" x14ac:dyDescent="0.25"/>
    <row r="589" ht="91.5" customHeight="1" x14ac:dyDescent="0.25"/>
    <row r="590" ht="91.5" customHeight="1" x14ac:dyDescent="0.25"/>
    <row r="591" ht="91.5" customHeight="1" x14ac:dyDescent="0.25"/>
    <row r="592" ht="91.5" customHeight="1" x14ac:dyDescent="0.25"/>
    <row r="593" ht="91.5" customHeight="1" x14ac:dyDescent="0.25"/>
    <row r="594" ht="91.5" customHeight="1" x14ac:dyDescent="0.25"/>
    <row r="595" ht="91.5" customHeight="1" x14ac:dyDescent="0.25"/>
    <row r="596" ht="91.5" customHeight="1" x14ac:dyDescent="0.25"/>
    <row r="597" ht="91.5" customHeight="1" x14ac:dyDescent="0.25"/>
    <row r="598" ht="91.5" customHeight="1" x14ac:dyDescent="0.25"/>
    <row r="599" ht="91.5" customHeight="1" x14ac:dyDescent="0.25"/>
    <row r="600" ht="91.5" customHeight="1" x14ac:dyDescent="0.25"/>
    <row r="601" ht="91.5" customHeight="1" x14ac:dyDescent="0.25"/>
    <row r="602" ht="91.5" customHeight="1" x14ac:dyDescent="0.25"/>
    <row r="603" ht="91.5" customHeight="1" x14ac:dyDescent="0.25"/>
    <row r="604" ht="91.5" customHeight="1" x14ac:dyDescent="0.25"/>
    <row r="605" ht="91.5" customHeight="1" x14ac:dyDescent="0.25"/>
    <row r="606" ht="91.5" customHeight="1" x14ac:dyDescent="0.25"/>
    <row r="607" ht="91.5" customHeight="1" x14ac:dyDescent="0.25"/>
    <row r="608" ht="91.5" customHeight="1" x14ac:dyDescent="0.25"/>
    <row r="609" ht="91.5" customHeight="1" x14ac:dyDescent="0.25"/>
    <row r="610" ht="91.5" customHeight="1" x14ac:dyDescent="0.25"/>
    <row r="611" ht="91.5" customHeight="1" x14ac:dyDescent="0.25"/>
    <row r="612" ht="91.5" customHeight="1" x14ac:dyDescent="0.25"/>
    <row r="613" ht="91.5" customHeight="1" x14ac:dyDescent="0.25"/>
    <row r="614" ht="91.5" customHeight="1" x14ac:dyDescent="0.25"/>
    <row r="615" ht="91.5" customHeight="1" x14ac:dyDescent="0.25"/>
    <row r="616" ht="91.5" customHeight="1" x14ac:dyDescent="0.25"/>
    <row r="617" ht="91.5" customHeight="1" x14ac:dyDescent="0.25"/>
    <row r="618" ht="91.5" customHeight="1" x14ac:dyDescent="0.25"/>
    <row r="619" ht="91.5" customHeight="1" x14ac:dyDescent="0.25"/>
    <row r="620" ht="91.5" customHeight="1" x14ac:dyDescent="0.25"/>
    <row r="621" ht="91.5" customHeight="1" x14ac:dyDescent="0.25"/>
    <row r="622" ht="91.5" customHeight="1" x14ac:dyDescent="0.25"/>
    <row r="623" ht="91.5" customHeight="1" x14ac:dyDescent="0.25"/>
    <row r="624" ht="91.5" customHeight="1" x14ac:dyDescent="0.25"/>
    <row r="625" ht="91.5" customHeight="1" x14ac:dyDescent="0.25"/>
    <row r="626" ht="91.5" customHeight="1" x14ac:dyDescent="0.25"/>
    <row r="627" ht="91.5" customHeight="1" x14ac:dyDescent="0.25"/>
    <row r="628" ht="91.5" customHeight="1" x14ac:dyDescent="0.25"/>
    <row r="629" ht="91.5" customHeight="1" x14ac:dyDescent="0.25"/>
    <row r="630" ht="91.5" customHeight="1" x14ac:dyDescent="0.25"/>
    <row r="631" ht="91.5" customHeight="1" x14ac:dyDescent="0.25"/>
    <row r="632" ht="91.5" customHeight="1" x14ac:dyDescent="0.25"/>
    <row r="633" ht="91.5" customHeight="1" x14ac:dyDescent="0.25"/>
    <row r="634" ht="91.5" customHeight="1" x14ac:dyDescent="0.25"/>
    <row r="635" ht="91.5" customHeight="1" x14ac:dyDescent="0.25"/>
    <row r="636" ht="91.5" customHeight="1" x14ac:dyDescent="0.25"/>
    <row r="637" ht="91.5" customHeight="1" x14ac:dyDescent="0.25"/>
    <row r="638" ht="91.5" customHeight="1" x14ac:dyDescent="0.25"/>
    <row r="639" ht="91.5" customHeight="1" x14ac:dyDescent="0.25"/>
    <row r="640" ht="91.5" customHeight="1" x14ac:dyDescent="0.25"/>
    <row r="641" ht="91.5" customHeight="1" x14ac:dyDescent="0.25"/>
    <row r="642" ht="91.5" customHeight="1" x14ac:dyDescent="0.25"/>
    <row r="643" ht="91.5" customHeight="1" x14ac:dyDescent="0.25"/>
    <row r="644" ht="91.5" customHeight="1" x14ac:dyDescent="0.25"/>
    <row r="645" ht="91.5" customHeight="1" x14ac:dyDescent="0.25"/>
    <row r="646" ht="91.5" customHeight="1" x14ac:dyDescent="0.25"/>
    <row r="647" ht="91.5" customHeight="1" x14ac:dyDescent="0.25"/>
    <row r="648" ht="91.5" customHeight="1" x14ac:dyDescent="0.25"/>
    <row r="649" ht="91.5" customHeight="1" x14ac:dyDescent="0.25"/>
    <row r="650" ht="91.5" customHeight="1" x14ac:dyDescent="0.25"/>
    <row r="651" ht="91.5" customHeight="1" x14ac:dyDescent="0.25"/>
    <row r="652" ht="91.5" customHeight="1" x14ac:dyDescent="0.25"/>
    <row r="653" ht="91.5" customHeight="1" x14ac:dyDescent="0.25"/>
    <row r="654" ht="91.5" customHeight="1" x14ac:dyDescent="0.25"/>
    <row r="655" ht="91.5" customHeight="1" x14ac:dyDescent="0.25"/>
    <row r="656" ht="91.5" customHeight="1" x14ac:dyDescent="0.25"/>
    <row r="657" ht="91.5" customHeight="1" x14ac:dyDescent="0.25"/>
    <row r="658" ht="91.5" customHeight="1" x14ac:dyDescent="0.25"/>
    <row r="659" ht="91.5" customHeight="1" x14ac:dyDescent="0.25"/>
    <row r="660" ht="91.5" customHeight="1" x14ac:dyDescent="0.25"/>
    <row r="661" ht="91.5" customHeight="1" x14ac:dyDescent="0.25"/>
    <row r="662" ht="91.5" customHeight="1" x14ac:dyDescent="0.25"/>
    <row r="663" ht="91.5" customHeight="1" x14ac:dyDescent="0.25"/>
    <row r="664" ht="91.5" customHeight="1" x14ac:dyDescent="0.25"/>
    <row r="665" ht="91.5" customHeight="1" x14ac:dyDescent="0.25"/>
    <row r="666" ht="91.5" customHeight="1" x14ac:dyDescent="0.25"/>
    <row r="667" ht="91.5" customHeight="1" x14ac:dyDescent="0.25"/>
    <row r="668" ht="91.5" customHeight="1" x14ac:dyDescent="0.25"/>
    <row r="669" ht="91.5" customHeight="1" x14ac:dyDescent="0.25"/>
    <row r="670" ht="91.5" customHeight="1" x14ac:dyDescent="0.25"/>
    <row r="671" ht="91.5" customHeight="1" x14ac:dyDescent="0.25"/>
    <row r="672" ht="91.5" customHeight="1" x14ac:dyDescent="0.25"/>
    <row r="673" ht="91.5" customHeight="1" x14ac:dyDescent="0.25"/>
    <row r="674" ht="91.5" customHeight="1" x14ac:dyDescent="0.25"/>
    <row r="675" ht="91.5" customHeight="1" x14ac:dyDescent="0.25"/>
    <row r="676" ht="91.5" customHeight="1" x14ac:dyDescent="0.25"/>
    <row r="677" ht="91.5" customHeight="1" x14ac:dyDescent="0.25"/>
    <row r="678" ht="91.5" customHeight="1" x14ac:dyDescent="0.25"/>
    <row r="679" ht="91.5" customHeight="1" x14ac:dyDescent="0.25"/>
    <row r="680" ht="91.5" customHeight="1" x14ac:dyDescent="0.25"/>
    <row r="681" ht="91.5" customHeight="1" x14ac:dyDescent="0.25"/>
    <row r="682" ht="91.5" customHeight="1" x14ac:dyDescent="0.25"/>
    <row r="683" ht="91.5" customHeight="1" x14ac:dyDescent="0.25"/>
    <row r="684" ht="91.5" customHeight="1" x14ac:dyDescent="0.25"/>
    <row r="685" ht="91.5" customHeight="1" x14ac:dyDescent="0.25"/>
    <row r="686" ht="91.5" customHeight="1" x14ac:dyDescent="0.25"/>
    <row r="687" ht="91.5" customHeight="1" x14ac:dyDescent="0.25"/>
    <row r="688" ht="91.5" customHeight="1" x14ac:dyDescent="0.25"/>
    <row r="689" ht="91.5" customHeight="1" x14ac:dyDescent="0.25"/>
    <row r="690" ht="91.5" customHeight="1" x14ac:dyDescent="0.25"/>
    <row r="691" ht="91.5" customHeight="1" x14ac:dyDescent="0.25"/>
    <row r="692" ht="91.5" customHeight="1" x14ac:dyDescent="0.25"/>
    <row r="693" ht="91.5" customHeight="1" x14ac:dyDescent="0.25"/>
    <row r="694" ht="91.5" customHeight="1" x14ac:dyDescent="0.25"/>
    <row r="695" ht="91.5" customHeight="1" x14ac:dyDescent="0.25"/>
    <row r="696" ht="91.5" customHeight="1" x14ac:dyDescent="0.25"/>
    <row r="697" ht="91.5" customHeight="1" x14ac:dyDescent="0.25"/>
    <row r="698" ht="91.5" customHeight="1" x14ac:dyDescent="0.25"/>
    <row r="699" ht="91.5" customHeight="1" x14ac:dyDescent="0.25"/>
    <row r="700" ht="91.5" customHeight="1" x14ac:dyDescent="0.25"/>
    <row r="701" ht="91.5" customHeight="1" x14ac:dyDescent="0.25"/>
    <row r="702" ht="91.5" customHeight="1" x14ac:dyDescent="0.25"/>
    <row r="703" ht="91.5" customHeight="1" x14ac:dyDescent="0.25"/>
    <row r="704" ht="91.5" customHeight="1" x14ac:dyDescent="0.25"/>
    <row r="705" ht="91.5" customHeight="1" x14ac:dyDescent="0.25"/>
    <row r="706" ht="91.5" customHeight="1" x14ac:dyDescent="0.25"/>
    <row r="707" ht="91.5" customHeight="1" x14ac:dyDescent="0.25"/>
    <row r="708" ht="91.5" customHeight="1" x14ac:dyDescent="0.25"/>
    <row r="709" ht="91.5" customHeight="1" x14ac:dyDescent="0.25"/>
    <row r="710" ht="91.5" customHeight="1" x14ac:dyDescent="0.25"/>
    <row r="711" ht="91.5" customHeight="1" x14ac:dyDescent="0.25"/>
    <row r="712" ht="91.5" customHeight="1" x14ac:dyDescent="0.25"/>
    <row r="713" ht="91.5" customHeight="1" x14ac:dyDescent="0.25"/>
    <row r="714" ht="91.5" customHeight="1" x14ac:dyDescent="0.25"/>
    <row r="715" ht="91.5" customHeight="1" x14ac:dyDescent="0.25"/>
    <row r="716" ht="91.5" customHeight="1" x14ac:dyDescent="0.25"/>
    <row r="717" ht="91.5" customHeight="1" x14ac:dyDescent="0.25"/>
    <row r="718" ht="91.5" customHeight="1" x14ac:dyDescent="0.25"/>
    <row r="719" ht="91.5" customHeight="1" x14ac:dyDescent="0.25"/>
    <row r="720" ht="91.5" customHeight="1" x14ac:dyDescent="0.25"/>
    <row r="721" ht="91.5" customHeight="1" x14ac:dyDescent="0.25"/>
    <row r="722" ht="91.5" customHeight="1" x14ac:dyDescent="0.25"/>
    <row r="723" ht="91.5" customHeight="1" x14ac:dyDescent="0.25"/>
    <row r="724" ht="91.5" customHeight="1" x14ac:dyDescent="0.25"/>
    <row r="725" ht="91.5" customHeight="1" x14ac:dyDescent="0.25"/>
    <row r="726" ht="91.5" customHeight="1" x14ac:dyDescent="0.25"/>
    <row r="727" ht="91.5" customHeight="1" x14ac:dyDescent="0.25"/>
    <row r="728" ht="91.5" customHeight="1" x14ac:dyDescent="0.25"/>
    <row r="729" ht="91.5" customHeight="1" x14ac:dyDescent="0.25"/>
    <row r="730" ht="91.5" customHeight="1" x14ac:dyDescent="0.25"/>
    <row r="731" ht="91.5" customHeight="1" x14ac:dyDescent="0.25"/>
    <row r="732" ht="91.5" customHeight="1" x14ac:dyDescent="0.25"/>
    <row r="733" ht="91.5" customHeight="1" x14ac:dyDescent="0.25"/>
    <row r="734" ht="91.5" customHeight="1" x14ac:dyDescent="0.25"/>
    <row r="735" ht="91.5" customHeight="1" x14ac:dyDescent="0.25"/>
    <row r="736" ht="91.5" customHeight="1" x14ac:dyDescent="0.25"/>
    <row r="737" ht="91.5" customHeight="1" x14ac:dyDescent="0.25"/>
    <row r="738" ht="91.5" customHeight="1" x14ac:dyDescent="0.25"/>
    <row r="739" ht="91.5" customHeight="1" x14ac:dyDescent="0.25"/>
    <row r="740" ht="91.5" customHeight="1" x14ac:dyDescent="0.25"/>
    <row r="741" ht="91.5" customHeight="1" x14ac:dyDescent="0.25"/>
    <row r="742" ht="91.5" customHeight="1" x14ac:dyDescent="0.25"/>
    <row r="743" ht="91.5" customHeight="1" x14ac:dyDescent="0.25"/>
    <row r="744" ht="91.5" customHeight="1" x14ac:dyDescent="0.25"/>
    <row r="745" ht="91.5" customHeight="1" x14ac:dyDescent="0.25"/>
    <row r="746" ht="91.5" customHeight="1" x14ac:dyDescent="0.25"/>
    <row r="747" ht="91.5" customHeight="1" x14ac:dyDescent="0.25"/>
    <row r="748" ht="91.5" customHeight="1" x14ac:dyDescent="0.25"/>
    <row r="749" ht="91.5" customHeight="1" x14ac:dyDescent="0.25"/>
    <row r="750" ht="91.5" customHeight="1" x14ac:dyDescent="0.25"/>
    <row r="751" ht="91.5" customHeight="1" x14ac:dyDescent="0.25"/>
    <row r="752" ht="91.5" customHeight="1" x14ac:dyDescent="0.25"/>
    <row r="753" ht="91.5" customHeight="1" x14ac:dyDescent="0.25"/>
    <row r="754" ht="91.5" customHeight="1" x14ac:dyDescent="0.25"/>
    <row r="755" ht="91.5" customHeight="1" x14ac:dyDescent="0.25"/>
    <row r="756" ht="91.5" customHeight="1" x14ac:dyDescent="0.25"/>
    <row r="757" ht="91.5" customHeight="1" x14ac:dyDescent="0.25"/>
    <row r="758" ht="91.5" customHeight="1" x14ac:dyDescent="0.25"/>
    <row r="759" ht="91.5" customHeight="1" x14ac:dyDescent="0.25"/>
    <row r="760" ht="91.5" customHeight="1" x14ac:dyDescent="0.25"/>
    <row r="761" ht="91.5" customHeight="1" x14ac:dyDescent="0.25"/>
    <row r="762" ht="91.5" customHeight="1" x14ac:dyDescent="0.25"/>
    <row r="763" ht="91.5" customHeight="1" x14ac:dyDescent="0.25"/>
    <row r="764" ht="91.5" customHeight="1" x14ac:dyDescent="0.25"/>
    <row r="765" ht="91.5" customHeight="1" x14ac:dyDescent="0.25"/>
    <row r="766" ht="91.5" customHeight="1" x14ac:dyDescent="0.25"/>
    <row r="767" ht="91.5" customHeight="1" x14ac:dyDescent="0.25"/>
    <row r="768" ht="91.5" customHeight="1" x14ac:dyDescent="0.25"/>
    <row r="769" ht="91.5" customHeight="1" x14ac:dyDescent="0.25"/>
    <row r="770" ht="91.5" customHeight="1" x14ac:dyDescent="0.25"/>
    <row r="771" ht="91.5" customHeight="1" x14ac:dyDescent="0.25"/>
    <row r="772" ht="91.5" customHeight="1" x14ac:dyDescent="0.25"/>
    <row r="773" ht="91.5" customHeight="1" x14ac:dyDescent="0.25"/>
    <row r="774" ht="91.5" customHeight="1" x14ac:dyDescent="0.25"/>
    <row r="775" ht="91.5" customHeight="1" x14ac:dyDescent="0.25"/>
    <row r="776" ht="91.5" customHeight="1" x14ac:dyDescent="0.25"/>
    <row r="777" ht="91.5" customHeight="1" x14ac:dyDescent="0.25"/>
    <row r="778" ht="91.5" customHeight="1" x14ac:dyDescent="0.25"/>
    <row r="779" ht="91.5" customHeight="1" x14ac:dyDescent="0.25"/>
    <row r="780" ht="91.5" customHeight="1" x14ac:dyDescent="0.25"/>
    <row r="781" ht="91.5" customHeight="1" x14ac:dyDescent="0.25"/>
    <row r="782" ht="91.5" customHeight="1" x14ac:dyDescent="0.25"/>
    <row r="783" ht="91.5" customHeight="1" x14ac:dyDescent="0.25"/>
    <row r="784" ht="91.5" customHeight="1" x14ac:dyDescent="0.25"/>
    <row r="785" ht="91.5" customHeight="1" x14ac:dyDescent="0.25"/>
    <row r="786" ht="91.5" customHeight="1" x14ac:dyDescent="0.25"/>
    <row r="787" ht="91.5" customHeight="1" x14ac:dyDescent="0.25"/>
    <row r="788" ht="91.5" customHeight="1" x14ac:dyDescent="0.25"/>
    <row r="789" ht="91.5" customHeight="1" x14ac:dyDescent="0.25"/>
    <row r="790" ht="91.5" customHeight="1" x14ac:dyDescent="0.25"/>
    <row r="791" ht="91.5" customHeight="1" x14ac:dyDescent="0.25"/>
    <row r="792" ht="91.5" customHeight="1" x14ac:dyDescent="0.25"/>
    <row r="793" ht="91.5" customHeight="1" x14ac:dyDescent="0.25"/>
    <row r="794" ht="91.5" customHeight="1" x14ac:dyDescent="0.25"/>
    <row r="795" ht="91.5" customHeight="1" x14ac:dyDescent="0.25"/>
    <row r="796" ht="91.5" customHeight="1" x14ac:dyDescent="0.25"/>
    <row r="797" ht="91.5" customHeight="1" x14ac:dyDescent="0.25"/>
    <row r="798" ht="91.5" customHeight="1" x14ac:dyDescent="0.25"/>
    <row r="799" ht="91.5" customHeight="1" x14ac:dyDescent="0.25"/>
    <row r="800" ht="91.5" customHeight="1" x14ac:dyDescent="0.25"/>
    <row r="801" ht="91.5" customHeight="1" x14ac:dyDescent="0.25"/>
    <row r="802" ht="91.5" customHeight="1" x14ac:dyDescent="0.25"/>
    <row r="803" ht="91.5" customHeight="1" x14ac:dyDescent="0.25"/>
    <row r="804" ht="91.5" customHeight="1" x14ac:dyDescent="0.25"/>
    <row r="805" ht="91.5" customHeight="1" x14ac:dyDescent="0.25"/>
    <row r="806" ht="91.5" customHeight="1" x14ac:dyDescent="0.25"/>
    <row r="807" ht="91.5" customHeight="1" x14ac:dyDescent="0.25"/>
    <row r="808" ht="91.5" customHeight="1" x14ac:dyDescent="0.25"/>
    <row r="809" ht="91.5" customHeight="1" x14ac:dyDescent="0.25"/>
    <row r="810" ht="91.5" customHeight="1" x14ac:dyDescent="0.25"/>
    <row r="811" ht="91.5" customHeight="1" x14ac:dyDescent="0.25"/>
    <row r="812" ht="91.5" customHeight="1" x14ac:dyDescent="0.25"/>
    <row r="813" ht="91.5" customHeight="1" x14ac:dyDescent="0.25"/>
    <row r="814" ht="91.5" customHeight="1" x14ac:dyDescent="0.25"/>
    <row r="815" ht="91.5" customHeight="1" x14ac:dyDescent="0.25"/>
    <row r="816" ht="91.5" customHeight="1" x14ac:dyDescent="0.25"/>
    <row r="817" ht="91.5" customHeight="1" x14ac:dyDescent="0.25"/>
    <row r="818" ht="91.5" customHeight="1" x14ac:dyDescent="0.25"/>
    <row r="819" ht="91.5" customHeight="1" x14ac:dyDescent="0.25"/>
    <row r="820" ht="91.5" customHeight="1" x14ac:dyDescent="0.25"/>
    <row r="821" ht="91.5" customHeight="1" x14ac:dyDescent="0.25"/>
    <row r="822" ht="91.5" customHeight="1" x14ac:dyDescent="0.25"/>
    <row r="823" ht="91.5" customHeight="1" x14ac:dyDescent="0.25"/>
    <row r="824" ht="91.5" customHeight="1" x14ac:dyDescent="0.25"/>
    <row r="825" ht="91.5" customHeight="1" x14ac:dyDescent="0.25"/>
    <row r="826" ht="91.5" customHeight="1" x14ac:dyDescent="0.25"/>
    <row r="827" ht="91.5" customHeight="1" x14ac:dyDescent="0.25"/>
    <row r="828" ht="91.5" customHeight="1" x14ac:dyDescent="0.25"/>
    <row r="829" ht="91.5" customHeight="1" x14ac:dyDescent="0.25"/>
    <row r="830" ht="91.5" customHeight="1" x14ac:dyDescent="0.25"/>
    <row r="831" ht="91.5" customHeight="1" x14ac:dyDescent="0.25"/>
    <row r="832" ht="91.5" customHeight="1" x14ac:dyDescent="0.25"/>
    <row r="833" ht="91.5" customHeight="1" x14ac:dyDescent="0.25"/>
    <row r="834" ht="91.5" customHeight="1" x14ac:dyDescent="0.25"/>
    <row r="835" ht="91.5" customHeight="1" x14ac:dyDescent="0.25"/>
    <row r="836" ht="91.5" customHeight="1" x14ac:dyDescent="0.25"/>
    <row r="837" ht="91.5" customHeight="1" x14ac:dyDescent="0.25"/>
    <row r="838" ht="91.5" customHeight="1" x14ac:dyDescent="0.25"/>
    <row r="839" ht="91.5" customHeight="1" x14ac:dyDescent="0.25"/>
    <row r="840" ht="91.5" customHeight="1" x14ac:dyDescent="0.25"/>
    <row r="841" ht="91.5" customHeight="1" x14ac:dyDescent="0.25"/>
    <row r="842" ht="91.5" customHeight="1" x14ac:dyDescent="0.25"/>
    <row r="843" ht="91.5" customHeight="1" x14ac:dyDescent="0.25"/>
    <row r="844" ht="91.5" customHeight="1" x14ac:dyDescent="0.25"/>
    <row r="845" ht="91.5" customHeight="1" x14ac:dyDescent="0.25"/>
    <row r="846" ht="91.5" customHeight="1" x14ac:dyDescent="0.25"/>
    <row r="847" ht="91.5" customHeight="1" x14ac:dyDescent="0.25"/>
    <row r="848" ht="91.5" customHeight="1" x14ac:dyDescent="0.25"/>
    <row r="849" ht="91.5" customHeight="1" x14ac:dyDescent="0.25"/>
    <row r="850" ht="91.5" customHeight="1" x14ac:dyDescent="0.25"/>
    <row r="851" ht="91.5" customHeight="1" x14ac:dyDescent="0.25"/>
    <row r="852" ht="91.5" customHeight="1" x14ac:dyDescent="0.25"/>
    <row r="853" ht="91.5" customHeight="1" x14ac:dyDescent="0.25"/>
    <row r="854" ht="91.5" customHeight="1" x14ac:dyDescent="0.25"/>
    <row r="855" ht="91.5" customHeight="1" x14ac:dyDescent="0.25"/>
    <row r="856" ht="91.5" customHeight="1" x14ac:dyDescent="0.25"/>
    <row r="857" ht="91.5" customHeight="1" x14ac:dyDescent="0.25"/>
    <row r="858" ht="91.5" customHeight="1" x14ac:dyDescent="0.25"/>
    <row r="859" ht="91.5" customHeight="1" x14ac:dyDescent="0.25"/>
    <row r="860" ht="91.5" customHeight="1" x14ac:dyDescent="0.25"/>
    <row r="861" ht="91.5" customHeight="1" x14ac:dyDescent="0.25"/>
    <row r="862" ht="91.5" customHeight="1" x14ac:dyDescent="0.25"/>
    <row r="863" ht="91.5" customHeight="1" x14ac:dyDescent="0.25"/>
    <row r="864" ht="91.5" customHeight="1" x14ac:dyDescent="0.25"/>
    <row r="865" ht="91.5" customHeight="1" x14ac:dyDescent="0.25"/>
    <row r="866" ht="91.5" customHeight="1" x14ac:dyDescent="0.25"/>
    <row r="867" ht="91.5" customHeight="1" x14ac:dyDescent="0.25"/>
    <row r="868" ht="91.5" customHeight="1" x14ac:dyDescent="0.25"/>
    <row r="869" ht="91.5" customHeight="1" x14ac:dyDescent="0.25"/>
    <row r="870" ht="91.5" customHeight="1" x14ac:dyDescent="0.25"/>
    <row r="871" ht="91.5" customHeight="1" x14ac:dyDescent="0.25"/>
    <row r="872" ht="91.5" customHeight="1" x14ac:dyDescent="0.25"/>
    <row r="873" ht="91.5" customHeight="1" x14ac:dyDescent="0.25"/>
    <row r="874" ht="91.5" customHeight="1" x14ac:dyDescent="0.25"/>
    <row r="875" ht="91.5" customHeight="1" x14ac:dyDescent="0.25"/>
    <row r="876" ht="91.5" customHeight="1" x14ac:dyDescent="0.25"/>
    <row r="877" ht="91.5" customHeight="1" x14ac:dyDescent="0.25"/>
    <row r="878" ht="91.5" customHeight="1" x14ac:dyDescent="0.25"/>
    <row r="879" ht="91.5" customHeight="1" x14ac:dyDescent="0.25"/>
    <row r="880" ht="91.5" customHeight="1" x14ac:dyDescent="0.25"/>
    <row r="881" ht="91.5" customHeight="1" x14ac:dyDescent="0.25"/>
    <row r="882" ht="91.5" customHeight="1" x14ac:dyDescent="0.25"/>
    <row r="883" ht="91.5" customHeight="1" x14ac:dyDescent="0.25"/>
    <row r="884" ht="91.5" customHeight="1" x14ac:dyDescent="0.25"/>
    <row r="885" ht="91.5" customHeight="1" x14ac:dyDescent="0.25"/>
    <row r="886" ht="91.5" customHeight="1" x14ac:dyDescent="0.25"/>
    <row r="887" ht="91.5" customHeight="1" x14ac:dyDescent="0.25"/>
    <row r="888" ht="91.5" customHeight="1" x14ac:dyDescent="0.25"/>
    <row r="889" ht="91.5" customHeight="1" x14ac:dyDescent="0.25"/>
    <row r="890" ht="91.5" customHeight="1" x14ac:dyDescent="0.25"/>
    <row r="891" ht="91.5" customHeight="1" x14ac:dyDescent="0.25"/>
    <row r="892" ht="91.5" customHeight="1" x14ac:dyDescent="0.25"/>
    <row r="893" ht="91.5" customHeight="1" x14ac:dyDescent="0.25"/>
    <row r="894" ht="91.5" customHeight="1" x14ac:dyDescent="0.25"/>
    <row r="895" ht="91.5" customHeight="1" x14ac:dyDescent="0.25"/>
    <row r="896" ht="91.5" customHeight="1" x14ac:dyDescent="0.25"/>
    <row r="897" ht="91.5" customHeight="1" x14ac:dyDescent="0.25"/>
    <row r="898" ht="91.5" customHeight="1" x14ac:dyDescent="0.25"/>
    <row r="899" ht="91.5" customHeight="1" x14ac:dyDescent="0.25"/>
    <row r="900" ht="91.5" customHeight="1" x14ac:dyDescent="0.25"/>
    <row r="901" ht="91.5" customHeight="1" x14ac:dyDescent="0.25"/>
    <row r="902" ht="91.5" customHeight="1" x14ac:dyDescent="0.25"/>
    <row r="903" ht="91.5" customHeight="1" x14ac:dyDescent="0.25"/>
    <row r="904" ht="91.5" customHeight="1" x14ac:dyDescent="0.25"/>
    <row r="905" ht="91.5" customHeight="1" x14ac:dyDescent="0.25"/>
    <row r="906" ht="91.5" customHeight="1" x14ac:dyDescent="0.25"/>
    <row r="907" ht="91.5" customHeight="1" x14ac:dyDescent="0.25"/>
    <row r="908" ht="91.5" customHeight="1" x14ac:dyDescent="0.25"/>
    <row r="909" ht="91.5" customHeight="1" x14ac:dyDescent="0.25"/>
    <row r="910" ht="91.5" customHeight="1" x14ac:dyDescent="0.25"/>
    <row r="911" ht="91.5" customHeight="1" x14ac:dyDescent="0.25"/>
    <row r="912" ht="91.5" customHeight="1" x14ac:dyDescent="0.25"/>
    <row r="913" ht="91.5" customHeight="1" x14ac:dyDescent="0.25"/>
    <row r="914" ht="91.5" customHeight="1" x14ac:dyDescent="0.25"/>
    <row r="915" ht="91.5" customHeight="1" x14ac:dyDescent="0.25"/>
    <row r="916" ht="91.5" customHeight="1" x14ac:dyDescent="0.25"/>
    <row r="917" ht="91.5" customHeight="1" x14ac:dyDescent="0.25"/>
    <row r="918" ht="91.5" customHeight="1" x14ac:dyDescent="0.25"/>
    <row r="919" ht="91.5" customHeight="1" x14ac:dyDescent="0.25"/>
    <row r="920" ht="91.5" customHeight="1" x14ac:dyDescent="0.25"/>
    <row r="921" ht="91.5" customHeight="1" x14ac:dyDescent="0.25"/>
    <row r="922" ht="91.5" customHeight="1" x14ac:dyDescent="0.25"/>
    <row r="923" ht="91.5" customHeight="1" x14ac:dyDescent="0.25"/>
    <row r="924" ht="91.5" customHeight="1" x14ac:dyDescent="0.25"/>
    <row r="925" ht="91.5" customHeight="1" x14ac:dyDescent="0.25"/>
    <row r="926" ht="91.5" customHeight="1" x14ac:dyDescent="0.25"/>
    <row r="927" ht="91.5" customHeight="1" x14ac:dyDescent="0.25"/>
    <row r="928" ht="91.5" customHeight="1" x14ac:dyDescent="0.25"/>
    <row r="929" ht="91.5" customHeight="1" x14ac:dyDescent="0.25"/>
    <row r="930" ht="91.5" customHeight="1" x14ac:dyDescent="0.25"/>
    <row r="931" ht="91.5" customHeight="1" x14ac:dyDescent="0.25"/>
    <row r="932" ht="91.5" customHeight="1" x14ac:dyDescent="0.25"/>
    <row r="933" ht="91.5" customHeight="1" x14ac:dyDescent="0.25"/>
    <row r="934" ht="91.5" customHeight="1" x14ac:dyDescent="0.25"/>
    <row r="935" ht="91.5" customHeight="1" x14ac:dyDescent="0.25"/>
    <row r="936" ht="91.5" customHeight="1" x14ac:dyDescent="0.25"/>
    <row r="937" ht="91.5" customHeight="1" x14ac:dyDescent="0.25"/>
    <row r="938" ht="91.5" customHeight="1" x14ac:dyDescent="0.25"/>
    <row r="939" ht="91.5" customHeight="1" x14ac:dyDescent="0.25"/>
    <row r="940" ht="91.5" customHeight="1" x14ac:dyDescent="0.25"/>
    <row r="941" ht="91.5" customHeight="1" x14ac:dyDescent="0.25"/>
    <row r="942" ht="91.5" customHeight="1" x14ac:dyDescent="0.25"/>
    <row r="943" ht="91.5" customHeight="1" x14ac:dyDescent="0.25"/>
    <row r="944" ht="91.5" customHeight="1" x14ac:dyDescent="0.25"/>
    <row r="945" ht="91.5" customHeight="1" x14ac:dyDescent="0.25"/>
    <row r="946" ht="91.5" customHeight="1" x14ac:dyDescent="0.25"/>
    <row r="947" ht="91.5" customHeight="1" x14ac:dyDescent="0.25"/>
    <row r="948" ht="91.5" customHeight="1" x14ac:dyDescent="0.25"/>
    <row r="949" ht="91.5" customHeight="1" x14ac:dyDescent="0.25"/>
    <row r="950" ht="91.5" customHeight="1" x14ac:dyDescent="0.25"/>
    <row r="951" ht="91.5" customHeight="1" x14ac:dyDescent="0.25"/>
    <row r="952" ht="91.5" customHeight="1" x14ac:dyDescent="0.25"/>
    <row r="953" ht="91.5" customHeight="1" x14ac:dyDescent="0.25"/>
    <row r="954" ht="91.5" customHeight="1" x14ac:dyDescent="0.25"/>
    <row r="955" ht="91.5" customHeight="1" x14ac:dyDescent="0.25"/>
    <row r="956" ht="91.5" customHeight="1" x14ac:dyDescent="0.25"/>
    <row r="957" ht="91.5" customHeight="1" x14ac:dyDescent="0.25"/>
    <row r="958" ht="91.5" customHeight="1" x14ac:dyDescent="0.25"/>
    <row r="959" ht="91.5" customHeight="1" x14ac:dyDescent="0.25"/>
    <row r="960" ht="91.5" customHeight="1" x14ac:dyDescent="0.25"/>
    <row r="961" ht="91.5" customHeight="1" x14ac:dyDescent="0.25"/>
    <row r="962" ht="91.5" customHeight="1" x14ac:dyDescent="0.25"/>
    <row r="963" ht="91.5" customHeight="1" x14ac:dyDescent="0.25"/>
    <row r="964" ht="91.5" customHeight="1" x14ac:dyDescent="0.25"/>
    <row r="965" ht="91.5" customHeight="1" x14ac:dyDescent="0.25"/>
    <row r="966" ht="91.5" customHeight="1" x14ac:dyDescent="0.25"/>
    <row r="967" ht="91.5" customHeight="1" x14ac:dyDescent="0.25"/>
    <row r="968" ht="91.5" customHeight="1" x14ac:dyDescent="0.25"/>
    <row r="969" ht="91.5" customHeight="1" x14ac:dyDescent="0.25"/>
    <row r="970" ht="91.5" customHeight="1" x14ac:dyDescent="0.25"/>
    <row r="971" ht="91.5" customHeight="1" x14ac:dyDescent="0.25"/>
    <row r="972" ht="91.5" customHeight="1" x14ac:dyDescent="0.25"/>
    <row r="973" ht="91.5" customHeight="1" x14ac:dyDescent="0.25"/>
    <row r="974" ht="91.5" customHeight="1" x14ac:dyDescent="0.25"/>
    <row r="975" ht="91.5" customHeight="1" x14ac:dyDescent="0.25"/>
    <row r="976" ht="91.5" customHeight="1" x14ac:dyDescent="0.25"/>
    <row r="977" ht="91.5" customHeight="1" x14ac:dyDescent="0.25"/>
    <row r="978" ht="91.5" customHeight="1" x14ac:dyDescent="0.25"/>
    <row r="979" ht="91.5" customHeight="1" x14ac:dyDescent="0.25"/>
    <row r="980" ht="91.5" customHeight="1" x14ac:dyDescent="0.25"/>
    <row r="981" ht="91.5" customHeight="1" x14ac:dyDescent="0.25"/>
    <row r="982" ht="91.5" customHeight="1" x14ac:dyDescent="0.25"/>
    <row r="983" ht="91.5" customHeight="1" x14ac:dyDescent="0.25"/>
    <row r="984" ht="91.5" customHeight="1" x14ac:dyDescent="0.25"/>
    <row r="985" ht="91.5" customHeight="1" x14ac:dyDescent="0.25"/>
    <row r="986" ht="91.5" customHeight="1" x14ac:dyDescent="0.25"/>
    <row r="987" ht="91.5" customHeight="1" x14ac:dyDescent="0.25"/>
    <row r="988" ht="91.5" customHeight="1" x14ac:dyDescent="0.25"/>
    <row r="989" ht="91.5" customHeight="1" x14ac:dyDescent="0.25"/>
    <row r="990" ht="91.5" customHeight="1" x14ac:dyDescent="0.25"/>
    <row r="991" ht="91.5" customHeight="1" x14ac:dyDescent="0.25"/>
    <row r="992" ht="91.5" customHeight="1" x14ac:dyDescent="0.25"/>
    <row r="993" ht="91.5" customHeight="1" x14ac:dyDescent="0.25"/>
    <row r="994" ht="91.5" customHeight="1" x14ac:dyDescent="0.25"/>
    <row r="995" ht="91.5" customHeight="1" x14ac:dyDescent="0.25"/>
    <row r="996" ht="91.5" customHeight="1" x14ac:dyDescent="0.25"/>
    <row r="997" ht="91.5" customHeight="1" x14ac:dyDescent="0.25"/>
    <row r="998" ht="91.5" customHeight="1" x14ac:dyDescent="0.25"/>
    <row r="999" ht="91.5" customHeight="1" x14ac:dyDescent="0.25"/>
    <row r="1000" ht="91.5" customHeight="1" x14ac:dyDescent="0.25"/>
  </sheetData>
  <autoFilter ref="A3:U15" xr:uid="{00000000-0009-0000-0000-000002000000}"/>
  <mergeCells count="7">
    <mergeCell ref="A16:HA16"/>
    <mergeCell ref="C1:S1"/>
    <mergeCell ref="B2:E2"/>
    <mergeCell ref="F2:G2"/>
    <mergeCell ref="H2:I2"/>
    <mergeCell ref="K2:L2"/>
    <mergeCell ref="M2:U2"/>
  </mergeCells>
  <dataValidations count="1">
    <dataValidation type="custom" allowBlank="1" showInputMessage="1" prompt="Cualquier contenido Maximo 390 Caracteres -  Relacione el resultado esperado del proyecto." sqref="N4" xr:uid="{00000000-0002-0000-0200-000000000000}">
      <formula1>AND(GTE(LEN(N4),MIN((0),(390))),LTE(LEN(N4),MAX((0),(390))))</formula1>
    </dataValidation>
  </dataValidations>
  <printOptions horizontalCentered="1" verticalCentered="1"/>
  <pageMargins left="0.23622047244094491" right="0.15748031496062992" top="0.31496062992125984" bottom="0.27559055118110237" header="0" footer="0"/>
  <pageSetup paperSize="66" fitToHeight="0" orientation="landscape"/>
  <headerFooter>
    <oddFooter>&amp;C&amp;A&amp;RPágina &amp;P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E4E79"/>
    <pageSetUpPr fitToPage="1"/>
  </sheetPr>
  <dimension ref="A1:Z1000"/>
  <sheetViews>
    <sheetView showGridLines="0" workbookViewId="0"/>
  </sheetViews>
  <sheetFormatPr baseColWidth="10" defaultColWidth="11.25" defaultRowHeight="15" customHeight="1" x14ac:dyDescent="0.25"/>
  <cols>
    <col min="1" max="1" width="6.375" customWidth="1"/>
    <col min="2" max="2" width="32.375" customWidth="1"/>
    <col min="3" max="5" width="34.375" customWidth="1"/>
    <col min="6" max="6" width="34" customWidth="1"/>
    <col min="7" max="7" width="30.25" customWidth="1"/>
    <col min="8" max="8" width="23.125" customWidth="1"/>
    <col min="9" max="9" width="26.625" customWidth="1"/>
    <col min="10" max="10" width="57.5" customWidth="1"/>
    <col min="11" max="11" width="33.375" customWidth="1"/>
    <col min="12" max="12" width="27.125" customWidth="1"/>
    <col min="13" max="13" width="50.375" customWidth="1"/>
    <col min="14" max="14" width="42.625" customWidth="1"/>
    <col min="15" max="15" width="79.625" customWidth="1"/>
    <col min="16" max="16" width="120" customWidth="1"/>
    <col min="17" max="17" width="21.375" customWidth="1"/>
    <col min="18" max="18" width="19.125" customWidth="1"/>
    <col min="19" max="19" width="19.5" customWidth="1"/>
    <col min="20" max="20" width="23.75" customWidth="1"/>
    <col min="21" max="21" width="19.5" customWidth="1"/>
  </cols>
  <sheetData>
    <row r="1" spans="1:26" ht="22.5" customHeight="1" x14ac:dyDescent="0.25">
      <c r="A1" s="79"/>
      <c r="B1" s="80"/>
      <c r="C1" s="564"/>
      <c r="D1" s="527"/>
      <c r="E1" s="527"/>
      <c r="F1" s="527"/>
      <c r="G1" s="527"/>
      <c r="H1" s="527"/>
      <c r="I1" s="527"/>
      <c r="J1" s="527"/>
      <c r="K1" s="527"/>
      <c r="L1" s="527"/>
      <c r="M1" s="527"/>
      <c r="N1" s="527"/>
      <c r="O1" s="527"/>
      <c r="P1" s="527"/>
      <c r="Q1" s="527"/>
      <c r="R1" s="527"/>
      <c r="S1" s="527"/>
      <c r="T1" s="81"/>
      <c r="U1" s="82"/>
    </row>
    <row r="2" spans="1:26" ht="91.5" customHeight="1" x14ac:dyDescent="0.25">
      <c r="A2" s="83"/>
      <c r="B2" s="565" t="s">
        <v>166</v>
      </c>
      <c r="C2" s="521"/>
      <c r="D2" s="521"/>
      <c r="E2" s="522"/>
      <c r="F2" s="565" t="s">
        <v>167</v>
      </c>
      <c r="G2" s="522"/>
      <c r="H2" s="565" t="s">
        <v>168</v>
      </c>
      <c r="I2" s="522"/>
      <c r="J2" s="84" t="s">
        <v>169</v>
      </c>
      <c r="K2" s="565" t="s">
        <v>170</v>
      </c>
      <c r="L2" s="522"/>
      <c r="M2" s="565" t="s">
        <v>171</v>
      </c>
      <c r="N2" s="521"/>
      <c r="O2" s="521"/>
      <c r="P2" s="521"/>
      <c r="Q2" s="521"/>
      <c r="R2" s="521"/>
      <c r="S2" s="521"/>
      <c r="T2" s="521"/>
      <c r="U2" s="522"/>
    </row>
    <row r="3" spans="1:26" ht="91.5" customHeight="1" x14ac:dyDescent="0.25">
      <c r="A3" s="86"/>
      <c r="B3" s="87" t="s">
        <v>172</v>
      </c>
      <c r="C3" s="87" t="s">
        <v>173</v>
      </c>
      <c r="D3" s="87" t="s">
        <v>174</v>
      </c>
      <c r="E3" s="87" t="s">
        <v>175</v>
      </c>
      <c r="F3" s="88" t="s">
        <v>176</v>
      </c>
      <c r="G3" s="88" t="s">
        <v>175</v>
      </c>
      <c r="H3" s="88" t="s">
        <v>177</v>
      </c>
      <c r="I3" s="88" t="s">
        <v>178</v>
      </c>
      <c r="J3" s="88" t="s">
        <v>179</v>
      </c>
      <c r="K3" s="88" t="s">
        <v>180</v>
      </c>
      <c r="L3" s="88" t="s">
        <v>181</v>
      </c>
      <c r="M3" s="88" t="s">
        <v>182</v>
      </c>
      <c r="N3" s="88" t="s">
        <v>183</v>
      </c>
      <c r="O3" s="88" t="s">
        <v>184</v>
      </c>
      <c r="P3" s="88" t="s">
        <v>185</v>
      </c>
      <c r="Q3" s="88" t="s">
        <v>186</v>
      </c>
      <c r="R3" s="88" t="s">
        <v>187</v>
      </c>
      <c r="S3" s="88" t="s">
        <v>310</v>
      </c>
      <c r="T3" s="88" t="s">
        <v>189</v>
      </c>
      <c r="U3" s="88" t="s">
        <v>190</v>
      </c>
    </row>
    <row r="4" spans="1:26" ht="117" customHeight="1" x14ac:dyDescent="0.25">
      <c r="A4" s="90">
        <v>1</v>
      </c>
      <c r="B4" s="91" t="s">
        <v>311</v>
      </c>
      <c r="C4" s="91" t="s">
        <v>312</v>
      </c>
      <c r="D4" s="91" t="s">
        <v>313</v>
      </c>
      <c r="E4" s="91" t="s">
        <v>314</v>
      </c>
      <c r="F4" s="96" t="s">
        <v>195</v>
      </c>
      <c r="G4" s="96" t="s">
        <v>196</v>
      </c>
      <c r="H4" s="96" t="s">
        <v>197</v>
      </c>
      <c r="I4" s="91" t="s">
        <v>215</v>
      </c>
      <c r="J4" s="91" t="s">
        <v>216</v>
      </c>
      <c r="K4" s="104" t="s">
        <v>289</v>
      </c>
      <c r="L4" s="96" t="s">
        <v>315</v>
      </c>
      <c r="M4" s="92" t="s">
        <v>316</v>
      </c>
      <c r="N4" s="92" t="s">
        <v>317</v>
      </c>
      <c r="O4" s="92" t="s">
        <v>318</v>
      </c>
      <c r="P4" s="92" t="s">
        <v>319</v>
      </c>
      <c r="Q4" s="91" t="s">
        <v>320</v>
      </c>
      <c r="R4" s="91" t="s">
        <v>321</v>
      </c>
      <c r="S4" s="98" t="s">
        <v>208</v>
      </c>
      <c r="T4" s="98" t="s">
        <v>208</v>
      </c>
      <c r="U4" s="98" t="s">
        <v>208</v>
      </c>
    </row>
    <row r="5" spans="1:26" ht="139.5" customHeight="1" x14ac:dyDescent="0.25">
      <c r="A5" s="90">
        <v>2</v>
      </c>
      <c r="B5" s="91" t="s">
        <v>311</v>
      </c>
      <c r="C5" s="91" t="s">
        <v>312</v>
      </c>
      <c r="D5" s="91" t="s">
        <v>313</v>
      </c>
      <c r="E5" s="91" t="s">
        <v>314</v>
      </c>
      <c r="F5" s="96" t="s">
        <v>195</v>
      </c>
      <c r="G5" s="96" t="s">
        <v>196</v>
      </c>
      <c r="H5" s="96" t="s">
        <v>197</v>
      </c>
      <c r="I5" s="91" t="s">
        <v>215</v>
      </c>
      <c r="J5" s="96" t="s">
        <v>216</v>
      </c>
      <c r="K5" s="95" t="s">
        <v>217</v>
      </c>
      <c r="L5" s="96" t="s">
        <v>322</v>
      </c>
      <c r="M5" s="92" t="s">
        <v>323</v>
      </c>
      <c r="N5" s="92" t="s">
        <v>324</v>
      </c>
      <c r="O5" s="92" t="s">
        <v>325</v>
      </c>
      <c r="P5" s="92" t="s">
        <v>326</v>
      </c>
      <c r="Q5" s="91" t="s">
        <v>327</v>
      </c>
      <c r="R5" s="91" t="s">
        <v>321</v>
      </c>
      <c r="S5" s="98" t="s">
        <v>208</v>
      </c>
      <c r="T5" s="98" t="s">
        <v>208</v>
      </c>
      <c r="U5" s="98" t="s">
        <v>208</v>
      </c>
    </row>
    <row r="6" spans="1:26" ht="91.5" customHeight="1" x14ac:dyDescent="0.25">
      <c r="A6" s="90">
        <v>3</v>
      </c>
      <c r="B6" s="96" t="s">
        <v>311</v>
      </c>
      <c r="C6" s="96" t="s">
        <v>312</v>
      </c>
      <c r="D6" s="96" t="s">
        <v>313</v>
      </c>
      <c r="E6" s="96" t="s">
        <v>314</v>
      </c>
      <c r="F6" s="103" t="s">
        <v>195</v>
      </c>
      <c r="G6" s="96" t="s">
        <v>196</v>
      </c>
      <c r="H6" s="96" t="s">
        <v>197</v>
      </c>
      <c r="I6" s="96" t="s">
        <v>215</v>
      </c>
      <c r="J6" s="96" t="s">
        <v>216</v>
      </c>
      <c r="K6" s="110" t="s">
        <v>289</v>
      </c>
      <c r="L6" s="111" t="s">
        <v>290</v>
      </c>
      <c r="M6" s="97" t="s">
        <v>328</v>
      </c>
      <c r="N6" s="97" t="s">
        <v>329</v>
      </c>
      <c r="O6" s="97" t="s">
        <v>330</v>
      </c>
      <c r="P6" s="97" t="s">
        <v>331</v>
      </c>
      <c r="Q6" s="112" t="s">
        <v>332</v>
      </c>
      <c r="R6" s="96" t="s">
        <v>321</v>
      </c>
      <c r="S6" s="98" t="s">
        <v>208</v>
      </c>
      <c r="T6" s="98" t="s">
        <v>208</v>
      </c>
      <c r="U6" s="98" t="s">
        <v>208</v>
      </c>
    </row>
    <row r="7" spans="1:26" ht="143.25" customHeight="1" x14ac:dyDescent="0.25">
      <c r="A7" s="113">
        <v>4</v>
      </c>
      <c r="B7" s="91" t="s">
        <v>191</v>
      </c>
      <c r="C7" s="92" t="s">
        <v>192</v>
      </c>
      <c r="D7" s="92" t="s">
        <v>193</v>
      </c>
      <c r="E7" s="92" t="s">
        <v>225</v>
      </c>
      <c r="F7" s="91" t="s">
        <v>195</v>
      </c>
      <c r="G7" s="91" t="s">
        <v>196</v>
      </c>
      <c r="H7" s="91" t="s">
        <v>197</v>
      </c>
      <c r="I7" s="91" t="s">
        <v>215</v>
      </c>
      <c r="J7" s="91" t="s">
        <v>216</v>
      </c>
      <c r="K7" s="95" t="s">
        <v>217</v>
      </c>
      <c r="L7" s="91" t="s">
        <v>218</v>
      </c>
      <c r="M7" s="104" t="s">
        <v>333</v>
      </c>
      <c r="N7" s="100" t="s">
        <v>334</v>
      </c>
      <c r="O7" s="100" t="s">
        <v>335</v>
      </c>
      <c r="P7" s="91" t="s">
        <v>335</v>
      </c>
      <c r="Q7" s="91" t="s">
        <v>336</v>
      </c>
      <c r="R7" s="91" t="s">
        <v>337</v>
      </c>
      <c r="S7" s="98" t="s">
        <v>208</v>
      </c>
      <c r="T7" s="98" t="s">
        <v>208</v>
      </c>
      <c r="U7" s="98" t="s">
        <v>208</v>
      </c>
    </row>
    <row r="8" spans="1:26" ht="31.5" customHeight="1" x14ac:dyDescent="0.25">
      <c r="A8" s="114"/>
      <c r="B8" s="567" t="s">
        <v>309</v>
      </c>
      <c r="C8" s="524"/>
      <c r="D8" s="524"/>
      <c r="E8" s="524"/>
      <c r="F8" s="524"/>
      <c r="G8" s="524"/>
      <c r="H8" s="524"/>
      <c r="I8" s="524"/>
      <c r="J8" s="524"/>
      <c r="K8" s="524"/>
      <c r="L8" s="524"/>
      <c r="M8" s="524"/>
      <c r="N8" s="524"/>
      <c r="O8" s="524"/>
      <c r="P8" s="524"/>
      <c r="Q8" s="524"/>
      <c r="R8" s="524"/>
      <c r="S8" s="524"/>
      <c r="T8" s="524"/>
      <c r="U8" s="524"/>
      <c r="V8" s="1"/>
      <c r="W8" s="1"/>
      <c r="X8" s="1"/>
      <c r="Y8" s="1"/>
      <c r="Z8" s="1"/>
    </row>
    <row r="9" spans="1:26" ht="91.5" customHeight="1" x14ac:dyDescent="0.25">
      <c r="S9" s="109">
        <f t="shared" ref="S9:U9" si="0">+SUM(S4:S7)</f>
        <v>0</v>
      </c>
      <c r="T9" s="109">
        <f t="shared" si="0"/>
        <v>0</v>
      </c>
      <c r="U9" s="109">
        <f t="shared" si="0"/>
        <v>0</v>
      </c>
    </row>
    <row r="10" spans="1:26" ht="91.5" customHeight="1" x14ac:dyDescent="0.25"/>
    <row r="11" spans="1:26" ht="91.5" customHeight="1" x14ac:dyDescent="0.25"/>
    <row r="12" spans="1:26" ht="91.5" customHeight="1" x14ac:dyDescent="0.25"/>
    <row r="13" spans="1:26" ht="91.5" customHeight="1" x14ac:dyDescent="0.25"/>
    <row r="14" spans="1:26" ht="91.5" customHeight="1" x14ac:dyDescent="0.25"/>
    <row r="15" spans="1:26" ht="91.5" customHeight="1" x14ac:dyDescent="0.25"/>
    <row r="16" spans="1:26" ht="91.5" customHeight="1" x14ac:dyDescent="0.25"/>
    <row r="17" ht="91.5" customHeight="1" x14ac:dyDescent="0.25"/>
    <row r="18" ht="91.5" customHeight="1" x14ac:dyDescent="0.25"/>
    <row r="19" ht="91.5" customHeight="1" x14ac:dyDescent="0.25"/>
    <row r="20" ht="91.5" customHeight="1" x14ac:dyDescent="0.25"/>
    <row r="21" ht="91.5" customHeight="1" x14ac:dyDescent="0.25"/>
    <row r="22" ht="91.5" customHeight="1" x14ac:dyDescent="0.25"/>
    <row r="23" ht="91.5" customHeight="1" x14ac:dyDescent="0.25"/>
    <row r="24" ht="91.5" customHeight="1" x14ac:dyDescent="0.25"/>
    <row r="25" ht="91.5" customHeight="1" x14ac:dyDescent="0.25"/>
    <row r="26" ht="91.5" customHeight="1" x14ac:dyDescent="0.25"/>
    <row r="27" ht="91.5" customHeight="1" x14ac:dyDescent="0.25"/>
    <row r="28" ht="91.5" customHeight="1" x14ac:dyDescent="0.25"/>
    <row r="29" ht="91.5" customHeight="1" x14ac:dyDescent="0.25"/>
    <row r="30" ht="91.5" customHeight="1" x14ac:dyDescent="0.25"/>
    <row r="31" ht="91.5" customHeight="1" x14ac:dyDescent="0.25"/>
    <row r="32" ht="91.5" customHeight="1" x14ac:dyDescent="0.25"/>
    <row r="33" ht="91.5" customHeight="1" x14ac:dyDescent="0.25"/>
    <row r="34" ht="91.5" customHeight="1" x14ac:dyDescent="0.25"/>
    <row r="35" ht="91.5" customHeight="1" x14ac:dyDescent="0.25"/>
    <row r="36" ht="91.5" customHeight="1" x14ac:dyDescent="0.25"/>
    <row r="37" ht="91.5" customHeight="1" x14ac:dyDescent="0.25"/>
    <row r="38" ht="91.5" customHeight="1" x14ac:dyDescent="0.25"/>
    <row r="39" ht="91.5" customHeight="1" x14ac:dyDescent="0.25"/>
    <row r="40" ht="91.5" customHeight="1" x14ac:dyDescent="0.25"/>
    <row r="41" ht="91.5" customHeight="1" x14ac:dyDescent="0.25"/>
    <row r="42" ht="91.5" customHeight="1" x14ac:dyDescent="0.25"/>
    <row r="43" ht="91.5" customHeight="1" x14ac:dyDescent="0.25"/>
    <row r="44" ht="91.5" customHeight="1" x14ac:dyDescent="0.25"/>
    <row r="45" ht="91.5" customHeight="1" x14ac:dyDescent="0.25"/>
    <row r="46" ht="91.5" customHeight="1" x14ac:dyDescent="0.25"/>
    <row r="47" ht="91.5" customHeight="1" x14ac:dyDescent="0.25"/>
    <row r="48" ht="91.5" customHeight="1" x14ac:dyDescent="0.25"/>
    <row r="49" ht="91.5" customHeight="1" x14ac:dyDescent="0.25"/>
    <row r="50" ht="91.5" customHeight="1" x14ac:dyDescent="0.25"/>
    <row r="51" ht="91.5" customHeight="1" x14ac:dyDescent="0.25"/>
    <row r="52" ht="91.5" customHeight="1" x14ac:dyDescent="0.25"/>
    <row r="53" ht="91.5" customHeight="1" x14ac:dyDescent="0.25"/>
    <row r="54" ht="91.5" customHeight="1" x14ac:dyDescent="0.25"/>
    <row r="55" ht="91.5" customHeight="1" x14ac:dyDescent="0.25"/>
    <row r="56" ht="91.5" customHeight="1" x14ac:dyDescent="0.25"/>
    <row r="57" ht="91.5" customHeight="1" x14ac:dyDescent="0.25"/>
    <row r="58" ht="91.5" customHeight="1" x14ac:dyDescent="0.25"/>
    <row r="59" ht="91.5" customHeight="1" x14ac:dyDescent="0.25"/>
    <row r="60" ht="91.5" customHeight="1" x14ac:dyDescent="0.25"/>
    <row r="61" ht="91.5" customHeight="1" x14ac:dyDescent="0.25"/>
    <row r="62" ht="91.5" customHeight="1" x14ac:dyDescent="0.25"/>
    <row r="63" ht="91.5" customHeight="1" x14ac:dyDescent="0.25"/>
    <row r="64" ht="91.5" customHeight="1" x14ac:dyDescent="0.25"/>
    <row r="65" ht="91.5" customHeight="1" x14ac:dyDescent="0.25"/>
    <row r="66" ht="91.5" customHeight="1" x14ac:dyDescent="0.25"/>
    <row r="67" ht="91.5" customHeight="1" x14ac:dyDescent="0.25"/>
    <row r="68" ht="91.5" customHeight="1" x14ac:dyDescent="0.25"/>
    <row r="69" ht="91.5" customHeight="1" x14ac:dyDescent="0.25"/>
    <row r="70" ht="91.5" customHeight="1" x14ac:dyDescent="0.25"/>
    <row r="71" ht="91.5" customHeight="1" x14ac:dyDescent="0.25"/>
    <row r="72" ht="91.5" customHeight="1" x14ac:dyDescent="0.25"/>
    <row r="73" ht="91.5" customHeight="1" x14ac:dyDescent="0.25"/>
    <row r="74" ht="91.5" customHeight="1" x14ac:dyDescent="0.25"/>
    <row r="75" ht="91.5" customHeight="1" x14ac:dyDescent="0.25"/>
    <row r="76" ht="91.5" customHeight="1" x14ac:dyDescent="0.25"/>
    <row r="77" ht="91.5" customHeight="1" x14ac:dyDescent="0.25"/>
    <row r="78" ht="91.5" customHeight="1" x14ac:dyDescent="0.25"/>
    <row r="79" ht="91.5" customHeight="1" x14ac:dyDescent="0.25"/>
    <row r="80" ht="91.5" customHeight="1" x14ac:dyDescent="0.25"/>
    <row r="81" ht="91.5" customHeight="1" x14ac:dyDescent="0.25"/>
    <row r="82" ht="91.5" customHeight="1" x14ac:dyDescent="0.25"/>
    <row r="83" ht="91.5" customHeight="1" x14ac:dyDescent="0.25"/>
    <row r="84" ht="91.5" customHeight="1" x14ac:dyDescent="0.25"/>
    <row r="85" ht="91.5" customHeight="1" x14ac:dyDescent="0.25"/>
    <row r="86" ht="91.5" customHeight="1" x14ac:dyDescent="0.25"/>
    <row r="87" ht="91.5" customHeight="1" x14ac:dyDescent="0.25"/>
    <row r="88" ht="91.5" customHeight="1" x14ac:dyDescent="0.25"/>
    <row r="89" ht="91.5" customHeight="1" x14ac:dyDescent="0.25"/>
    <row r="90" ht="91.5" customHeight="1" x14ac:dyDescent="0.25"/>
    <row r="91" ht="91.5" customHeight="1" x14ac:dyDescent="0.25"/>
    <row r="92" ht="91.5" customHeight="1" x14ac:dyDescent="0.25"/>
    <row r="93" ht="91.5" customHeight="1" x14ac:dyDescent="0.25"/>
    <row r="94" ht="91.5" customHeight="1" x14ac:dyDescent="0.25"/>
    <row r="95" ht="91.5" customHeight="1" x14ac:dyDescent="0.25"/>
    <row r="96" ht="91.5" customHeight="1" x14ac:dyDescent="0.25"/>
    <row r="97" ht="91.5" customHeight="1" x14ac:dyDescent="0.25"/>
    <row r="98" ht="91.5" customHeight="1" x14ac:dyDescent="0.25"/>
    <row r="99" ht="91.5" customHeight="1" x14ac:dyDescent="0.25"/>
    <row r="100" ht="91.5" customHeight="1" x14ac:dyDescent="0.25"/>
    <row r="101" ht="91.5" customHeight="1" x14ac:dyDescent="0.25"/>
    <row r="102" ht="91.5" customHeight="1" x14ac:dyDescent="0.25"/>
    <row r="103" ht="91.5" customHeight="1" x14ac:dyDescent="0.25"/>
    <row r="104" ht="91.5" customHeight="1" x14ac:dyDescent="0.25"/>
    <row r="105" ht="91.5" customHeight="1" x14ac:dyDescent="0.25"/>
    <row r="106" ht="91.5" customHeight="1" x14ac:dyDescent="0.25"/>
    <row r="107" ht="91.5" customHeight="1" x14ac:dyDescent="0.25"/>
    <row r="108" ht="91.5" customHeight="1" x14ac:dyDescent="0.25"/>
    <row r="109" ht="91.5" customHeight="1" x14ac:dyDescent="0.25"/>
    <row r="110" ht="91.5" customHeight="1" x14ac:dyDescent="0.25"/>
    <row r="111" ht="91.5" customHeight="1" x14ac:dyDescent="0.25"/>
    <row r="112" ht="91.5" customHeight="1" x14ac:dyDescent="0.25"/>
    <row r="113" ht="91.5" customHeight="1" x14ac:dyDescent="0.25"/>
    <row r="114" ht="91.5" customHeight="1" x14ac:dyDescent="0.25"/>
    <row r="115" ht="91.5" customHeight="1" x14ac:dyDescent="0.25"/>
    <row r="116" ht="91.5" customHeight="1" x14ac:dyDescent="0.25"/>
    <row r="117" ht="91.5" customHeight="1" x14ac:dyDescent="0.25"/>
    <row r="118" ht="91.5" customHeight="1" x14ac:dyDescent="0.25"/>
    <row r="119" ht="91.5" customHeight="1" x14ac:dyDescent="0.25"/>
    <row r="120" ht="91.5" customHeight="1" x14ac:dyDescent="0.25"/>
    <row r="121" ht="91.5" customHeight="1" x14ac:dyDescent="0.25"/>
    <row r="122" ht="91.5" customHeight="1" x14ac:dyDescent="0.25"/>
    <row r="123" ht="91.5" customHeight="1" x14ac:dyDescent="0.25"/>
    <row r="124" ht="91.5" customHeight="1" x14ac:dyDescent="0.25"/>
    <row r="125" ht="91.5" customHeight="1" x14ac:dyDescent="0.25"/>
    <row r="126" ht="91.5" customHeight="1" x14ac:dyDescent="0.25"/>
    <row r="127" ht="91.5" customHeight="1" x14ac:dyDescent="0.25"/>
    <row r="128" ht="91.5" customHeight="1" x14ac:dyDescent="0.25"/>
    <row r="129" ht="91.5" customHeight="1" x14ac:dyDescent="0.25"/>
    <row r="130" ht="91.5" customHeight="1" x14ac:dyDescent="0.25"/>
    <row r="131" ht="91.5" customHeight="1" x14ac:dyDescent="0.25"/>
    <row r="132" ht="91.5" customHeight="1" x14ac:dyDescent="0.25"/>
    <row r="133" ht="91.5" customHeight="1" x14ac:dyDescent="0.25"/>
    <row r="134" ht="91.5" customHeight="1" x14ac:dyDescent="0.25"/>
    <row r="135" ht="91.5" customHeight="1" x14ac:dyDescent="0.25"/>
    <row r="136" ht="91.5" customHeight="1" x14ac:dyDescent="0.25"/>
    <row r="137" ht="91.5" customHeight="1" x14ac:dyDescent="0.25"/>
    <row r="138" ht="91.5" customHeight="1" x14ac:dyDescent="0.25"/>
    <row r="139" ht="91.5" customHeight="1" x14ac:dyDescent="0.25"/>
    <row r="140" ht="91.5" customHeight="1" x14ac:dyDescent="0.25"/>
    <row r="141" ht="91.5" customHeight="1" x14ac:dyDescent="0.25"/>
    <row r="142" ht="91.5" customHeight="1" x14ac:dyDescent="0.25"/>
    <row r="143" ht="91.5" customHeight="1" x14ac:dyDescent="0.25"/>
    <row r="144" ht="91.5" customHeight="1" x14ac:dyDescent="0.25"/>
    <row r="145" ht="91.5" customHeight="1" x14ac:dyDescent="0.25"/>
    <row r="146" ht="91.5" customHeight="1" x14ac:dyDescent="0.25"/>
    <row r="147" ht="91.5" customHeight="1" x14ac:dyDescent="0.25"/>
    <row r="148" ht="91.5" customHeight="1" x14ac:dyDescent="0.25"/>
    <row r="149" ht="91.5" customHeight="1" x14ac:dyDescent="0.25"/>
    <row r="150" ht="91.5" customHeight="1" x14ac:dyDescent="0.25"/>
    <row r="151" ht="91.5" customHeight="1" x14ac:dyDescent="0.25"/>
    <row r="152" ht="91.5" customHeight="1" x14ac:dyDescent="0.25"/>
    <row r="153" ht="91.5" customHeight="1" x14ac:dyDescent="0.25"/>
    <row r="154" ht="91.5" customHeight="1" x14ac:dyDescent="0.25"/>
    <row r="155" ht="91.5" customHeight="1" x14ac:dyDescent="0.25"/>
    <row r="156" ht="91.5" customHeight="1" x14ac:dyDescent="0.25"/>
    <row r="157" ht="91.5" customHeight="1" x14ac:dyDescent="0.25"/>
    <row r="158" ht="91.5" customHeight="1" x14ac:dyDescent="0.25"/>
    <row r="159" ht="91.5" customHeight="1" x14ac:dyDescent="0.25"/>
    <row r="160" ht="91.5" customHeight="1" x14ac:dyDescent="0.25"/>
    <row r="161" ht="91.5" customHeight="1" x14ac:dyDescent="0.25"/>
    <row r="162" ht="91.5" customHeight="1" x14ac:dyDescent="0.25"/>
    <row r="163" ht="91.5" customHeight="1" x14ac:dyDescent="0.25"/>
    <row r="164" ht="91.5" customHeight="1" x14ac:dyDescent="0.25"/>
    <row r="165" ht="91.5" customHeight="1" x14ac:dyDescent="0.25"/>
    <row r="166" ht="91.5" customHeight="1" x14ac:dyDescent="0.25"/>
    <row r="167" ht="91.5" customHeight="1" x14ac:dyDescent="0.25"/>
    <row r="168" ht="91.5" customHeight="1" x14ac:dyDescent="0.25"/>
    <row r="169" ht="91.5" customHeight="1" x14ac:dyDescent="0.25"/>
    <row r="170" ht="91.5" customHeight="1" x14ac:dyDescent="0.25"/>
    <row r="171" ht="91.5" customHeight="1" x14ac:dyDescent="0.25"/>
    <row r="172" ht="91.5" customHeight="1" x14ac:dyDescent="0.25"/>
    <row r="173" ht="91.5" customHeight="1" x14ac:dyDescent="0.25"/>
    <row r="174" ht="91.5" customHeight="1" x14ac:dyDescent="0.25"/>
    <row r="175" ht="91.5" customHeight="1" x14ac:dyDescent="0.25"/>
    <row r="176" ht="91.5" customHeight="1" x14ac:dyDescent="0.25"/>
    <row r="177" ht="91.5" customHeight="1" x14ac:dyDescent="0.25"/>
    <row r="178" ht="91.5" customHeight="1" x14ac:dyDescent="0.25"/>
    <row r="179" ht="91.5" customHeight="1" x14ac:dyDescent="0.25"/>
    <row r="180" ht="91.5" customHeight="1" x14ac:dyDescent="0.25"/>
    <row r="181" ht="91.5" customHeight="1" x14ac:dyDescent="0.25"/>
    <row r="182" ht="91.5" customHeight="1" x14ac:dyDescent="0.25"/>
    <row r="183" ht="91.5" customHeight="1" x14ac:dyDescent="0.25"/>
    <row r="184" ht="91.5" customHeight="1" x14ac:dyDescent="0.25"/>
    <row r="185" ht="91.5" customHeight="1" x14ac:dyDescent="0.25"/>
    <row r="186" ht="91.5" customHeight="1" x14ac:dyDescent="0.25"/>
    <row r="187" ht="91.5" customHeight="1" x14ac:dyDescent="0.25"/>
    <row r="188" ht="91.5" customHeight="1" x14ac:dyDescent="0.25"/>
    <row r="189" ht="91.5" customHeight="1" x14ac:dyDescent="0.25"/>
    <row r="190" ht="91.5" customHeight="1" x14ac:dyDescent="0.25"/>
    <row r="191" ht="91.5" customHeight="1" x14ac:dyDescent="0.25"/>
    <row r="192" ht="91.5" customHeight="1" x14ac:dyDescent="0.25"/>
    <row r="193" ht="91.5" customHeight="1" x14ac:dyDescent="0.25"/>
    <row r="194" ht="91.5" customHeight="1" x14ac:dyDescent="0.25"/>
    <row r="195" ht="91.5" customHeight="1" x14ac:dyDescent="0.25"/>
    <row r="196" ht="91.5" customHeight="1" x14ac:dyDescent="0.25"/>
    <row r="197" ht="91.5" customHeight="1" x14ac:dyDescent="0.25"/>
    <row r="198" ht="91.5" customHeight="1" x14ac:dyDescent="0.25"/>
    <row r="199" ht="91.5" customHeight="1" x14ac:dyDescent="0.25"/>
    <row r="200" ht="91.5" customHeight="1" x14ac:dyDescent="0.25"/>
    <row r="201" ht="91.5" customHeight="1" x14ac:dyDescent="0.25"/>
    <row r="202" ht="91.5" customHeight="1" x14ac:dyDescent="0.25"/>
    <row r="203" ht="91.5" customHeight="1" x14ac:dyDescent="0.25"/>
    <row r="204" ht="91.5" customHeight="1" x14ac:dyDescent="0.25"/>
    <row r="205" ht="91.5" customHeight="1" x14ac:dyDescent="0.25"/>
    <row r="206" ht="91.5" customHeight="1" x14ac:dyDescent="0.25"/>
    <row r="207" ht="91.5" customHeight="1" x14ac:dyDescent="0.25"/>
    <row r="208" ht="91.5" customHeight="1" x14ac:dyDescent="0.25"/>
    <row r="209" ht="91.5" customHeight="1" x14ac:dyDescent="0.25"/>
    <row r="210" ht="91.5" customHeight="1" x14ac:dyDescent="0.25"/>
    <row r="211" ht="91.5" customHeight="1" x14ac:dyDescent="0.25"/>
    <row r="212" ht="91.5" customHeight="1" x14ac:dyDescent="0.25"/>
    <row r="213" ht="91.5" customHeight="1" x14ac:dyDescent="0.25"/>
    <row r="214" ht="91.5" customHeight="1" x14ac:dyDescent="0.25"/>
    <row r="215" ht="91.5" customHeight="1" x14ac:dyDescent="0.25"/>
    <row r="216" ht="91.5" customHeight="1" x14ac:dyDescent="0.25"/>
    <row r="217" ht="91.5" customHeight="1" x14ac:dyDescent="0.25"/>
    <row r="218" ht="91.5" customHeight="1" x14ac:dyDescent="0.25"/>
    <row r="219" ht="91.5" customHeight="1" x14ac:dyDescent="0.25"/>
    <row r="220" ht="91.5" customHeight="1" x14ac:dyDescent="0.25"/>
    <row r="221" ht="91.5" customHeight="1" x14ac:dyDescent="0.25"/>
    <row r="222" ht="91.5" customHeight="1" x14ac:dyDescent="0.25"/>
    <row r="223" ht="91.5" customHeight="1" x14ac:dyDescent="0.25"/>
    <row r="224" ht="91.5" customHeight="1" x14ac:dyDescent="0.25"/>
    <row r="225" ht="91.5" customHeight="1" x14ac:dyDescent="0.25"/>
    <row r="226" ht="91.5" customHeight="1" x14ac:dyDescent="0.25"/>
    <row r="227" ht="91.5" customHeight="1" x14ac:dyDescent="0.25"/>
    <row r="228" ht="91.5" customHeight="1" x14ac:dyDescent="0.25"/>
    <row r="229" ht="91.5" customHeight="1" x14ac:dyDescent="0.25"/>
    <row r="230" ht="91.5" customHeight="1" x14ac:dyDescent="0.25"/>
    <row r="231" ht="91.5" customHeight="1" x14ac:dyDescent="0.25"/>
    <row r="232" ht="91.5" customHeight="1" x14ac:dyDescent="0.25"/>
    <row r="233" ht="91.5" customHeight="1" x14ac:dyDescent="0.25"/>
    <row r="234" ht="91.5" customHeight="1" x14ac:dyDescent="0.25"/>
    <row r="235" ht="91.5" customHeight="1" x14ac:dyDescent="0.25"/>
    <row r="236" ht="91.5" customHeight="1" x14ac:dyDescent="0.25"/>
    <row r="237" ht="91.5" customHeight="1" x14ac:dyDescent="0.25"/>
    <row r="238" ht="91.5" customHeight="1" x14ac:dyDescent="0.25"/>
    <row r="239" ht="91.5" customHeight="1" x14ac:dyDescent="0.25"/>
    <row r="240" ht="91.5" customHeight="1" x14ac:dyDescent="0.25"/>
    <row r="241" ht="91.5" customHeight="1" x14ac:dyDescent="0.25"/>
    <row r="242" ht="91.5" customHeight="1" x14ac:dyDescent="0.25"/>
    <row r="243" ht="91.5" customHeight="1" x14ac:dyDescent="0.25"/>
    <row r="244" ht="91.5" customHeight="1" x14ac:dyDescent="0.25"/>
    <row r="245" ht="91.5" customHeight="1" x14ac:dyDescent="0.25"/>
    <row r="246" ht="91.5" customHeight="1" x14ac:dyDescent="0.25"/>
    <row r="247" ht="91.5" customHeight="1" x14ac:dyDescent="0.25"/>
    <row r="248" ht="91.5" customHeight="1" x14ac:dyDescent="0.25"/>
    <row r="249" ht="91.5" customHeight="1" x14ac:dyDescent="0.25"/>
    <row r="250" ht="91.5" customHeight="1" x14ac:dyDescent="0.25"/>
    <row r="251" ht="91.5" customHeight="1" x14ac:dyDescent="0.25"/>
    <row r="252" ht="91.5" customHeight="1" x14ac:dyDescent="0.25"/>
    <row r="253" ht="91.5" customHeight="1" x14ac:dyDescent="0.25"/>
    <row r="254" ht="91.5" customHeight="1" x14ac:dyDescent="0.25"/>
    <row r="255" ht="91.5" customHeight="1" x14ac:dyDescent="0.25"/>
    <row r="256" ht="91.5" customHeight="1" x14ac:dyDescent="0.25"/>
    <row r="257" ht="91.5" customHeight="1" x14ac:dyDescent="0.25"/>
    <row r="258" ht="91.5" customHeight="1" x14ac:dyDescent="0.25"/>
    <row r="259" ht="91.5" customHeight="1" x14ac:dyDescent="0.25"/>
    <row r="260" ht="91.5" customHeight="1" x14ac:dyDescent="0.25"/>
    <row r="261" ht="91.5" customHeight="1" x14ac:dyDescent="0.25"/>
    <row r="262" ht="91.5" customHeight="1" x14ac:dyDescent="0.25"/>
    <row r="263" ht="91.5" customHeight="1" x14ac:dyDescent="0.25"/>
    <row r="264" ht="91.5" customHeight="1" x14ac:dyDescent="0.25"/>
    <row r="265" ht="91.5" customHeight="1" x14ac:dyDescent="0.25"/>
    <row r="266" ht="91.5" customHeight="1" x14ac:dyDescent="0.25"/>
    <row r="267" ht="91.5" customHeight="1" x14ac:dyDescent="0.25"/>
    <row r="268" ht="91.5" customHeight="1" x14ac:dyDescent="0.25"/>
    <row r="269" ht="91.5" customHeight="1" x14ac:dyDescent="0.25"/>
    <row r="270" ht="91.5" customHeight="1" x14ac:dyDescent="0.25"/>
    <row r="271" ht="91.5" customHeight="1" x14ac:dyDescent="0.25"/>
    <row r="272" ht="91.5" customHeight="1" x14ac:dyDescent="0.25"/>
    <row r="273" ht="91.5" customHeight="1" x14ac:dyDescent="0.25"/>
    <row r="274" ht="91.5" customHeight="1" x14ac:dyDescent="0.25"/>
    <row r="275" ht="91.5" customHeight="1" x14ac:dyDescent="0.25"/>
    <row r="276" ht="91.5" customHeight="1" x14ac:dyDescent="0.25"/>
    <row r="277" ht="91.5" customHeight="1" x14ac:dyDescent="0.25"/>
    <row r="278" ht="91.5" customHeight="1" x14ac:dyDescent="0.25"/>
    <row r="279" ht="91.5" customHeight="1" x14ac:dyDescent="0.25"/>
    <row r="280" ht="91.5" customHeight="1" x14ac:dyDescent="0.25"/>
    <row r="281" ht="91.5" customHeight="1" x14ac:dyDescent="0.25"/>
    <row r="282" ht="91.5" customHeight="1" x14ac:dyDescent="0.25"/>
    <row r="283" ht="91.5" customHeight="1" x14ac:dyDescent="0.25"/>
    <row r="284" ht="91.5" customHeight="1" x14ac:dyDescent="0.25"/>
    <row r="285" ht="91.5" customHeight="1" x14ac:dyDescent="0.25"/>
    <row r="286" ht="91.5" customHeight="1" x14ac:dyDescent="0.25"/>
    <row r="287" ht="91.5" customHeight="1" x14ac:dyDescent="0.25"/>
    <row r="288" ht="91.5" customHeight="1" x14ac:dyDescent="0.25"/>
    <row r="289" ht="91.5" customHeight="1" x14ac:dyDescent="0.25"/>
    <row r="290" ht="91.5" customHeight="1" x14ac:dyDescent="0.25"/>
    <row r="291" ht="91.5" customHeight="1" x14ac:dyDescent="0.25"/>
    <row r="292" ht="91.5" customHeight="1" x14ac:dyDescent="0.25"/>
    <row r="293" ht="91.5" customHeight="1" x14ac:dyDescent="0.25"/>
    <row r="294" ht="91.5" customHeight="1" x14ac:dyDescent="0.25"/>
    <row r="295" ht="91.5" customHeight="1" x14ac:dyDescent="0.25"/>
    <row r="296" ht="91.5" customHeight="1" x14ac:dyDescent="0.25"/>
    <row r="297" ht="91.5" customHeight="1" x14ac:dyDescent="0.25"/>
    <row r="298" ht="91.5" customHeight="1" x14ac:dyDescent="0.25"/>
    <row r="299" ht="91.5" customHeight="1" x14ac:dyDescent="0.25"/>
    <row r="300" ht="91.5" customHeight="1" x14ac:dyDescent="0.25"/>
    <row r="301" ht="91.5" customHeight="1" x14ac:dyDescent="0.25"/>
    <row r="302" ht="91.5" customHeight="1" x14ac:dyDescent="0.25"/>
    <row r="303" ht="91.5" customHeight="1" x14ac:dyDescent="0.25"/>
    <row r="304" ht="91.5" customHeight="1" x14ac:dyDescent="0.25"/>
    <row r="305" ht="91.5" customHeight="1" x14ac:dyDescent="0.25"/>
    <row r="306" ht="91.5" customHeight="1" x14ac:dyDescent="0.25"/>
    <row r="307" ht="91.5" customHeight="1" x14ac:dyDescent="0.25"/>
    <row r="308" ht="91.5" customHeight="1" x14ac:dyDescent="0.25"/>
    <row r="309" ht="91.5" customHeight="1" x14ac:dyDescent="0.25"/>
    <row r="310" ht="91.5" customHeight="1" x14ac:dyDescent="0.25"/>
    <row r="311" ht="91.5" customHeight="1" x14ac:dyDescent="0.25"/>
    <row r="312" ht="91.5" customHeight="1" x14ac:dyDescent="0.25"/>
    <row r="313" ht="91.5" customHeight="1" x14ac:dyDescent="0.25"/>
    <row r="314" ht="91.5" customHeight="1" x14ac:dyDescent="0.25"/>
    <row r="315" ht="91.5" customHeight="1" x14ac:dyDescent="0.25"/>
    <row r="316" ht="91.5" customHeight="1" x14ac:dyDescent="0.25"/>
    <row r="317" ht="91.5" customHeight="1" x14ac:dyDescent="0.25"/>
    <row r="318" ht="91.5" customHeight="1" x14ac:dyDescent="0.25"/>
    <row r="319" ht="91.5" customHeight="1" x14ac:dyDescent="0.25"/>
    <row r="320" ht="91.5" customHeight="1" x14ac:dyDescent="0.25"/>
    <row r="321" ht="91.5" customHeight="1" x14ac:dyDescent="0.25"/>
    <row r="322" ht="91.5" customHeight="1" x14ac:dyDescent="0.25"/>
    <row r="323" ht="91.5" customHeight="1" x14ac:dyDescent="0.25"/>
    <row r="324" ht="91.5" customHeight="1" x14ac:dyDescent="0.25"/>
    <row r="325" ht="91.5" customHeight="1" x14ac:dyDescent="0.25"/>
    <row r="326" ht="91.5" customHeight="1" x14ac:dyDescent="0.25"/>
    <row r="327" ht="91.5" customHeight="1" x14ac:dyDescent="0.25"/>
    <row r="328" ht="91.5" customHeight="1" x14ac:dyDescent="0.25"/>
    <row r="329" ht="91.5" customHeight="1" x14ac:dyDescent="0.25"/>
    <row r="330" ht="91.5" customHeight="1" x14ac:dyDescent="0.25"/>
    <row r="331" ht="91.5" customHeight="1" x14ac:dyDescent="0.25"/>
    <row r="332" ht="91.5" customHeight="1" x14ac:dyDescent="0.25"/>
    <row r="333" ht="91.5" customHeight="1" x14ac:dyDescent="0.25"/>
    <row r="334" ht="91.5" customHeight="1" x14ac:dyDescent="0.25"/>
    <row r="335" ht="91.5" customHeight="1" x14ac:dyDescent="0.25"/>
    <row r="336" ht="91.5" customHeight="1" x14ac:dyDescent="0.25"/>
    <row r="337" ht="91.5" customHeight="1" x14ac:dyDescent="0.25"/>
    <row r="338" ht="91.5" customHeight="1" x14ac:dyDescent="0.25"/>
    <row r="339" ht="91.5" customHeight="1" x14ac:dyDescent="0.25"/>
    <row r="340" ht="91.5" customHeight="1" x14ac:dyDescent="0.25"/>
    <row r="341" ht="91.5" customHeight="1" x14ac:dyDescent="0.25"/>
    <row r="342" ht="91.5" customHeight="1" x14ac:dyDescent="0.25"/>
    <row r="343" ht="91.5" customHeight="1" x14ac:dyDescent="0.25"/>
    <row r="344" ht="91.5" customHeight="1" x14ac:dyDescent="0.25"/>
    <row r="345" ht="91.5" customHeight="1" x14ac:dyDescent="0.25"/>
    <row r="346" ht="91.5" customHeight="1" x14ac:dyDescent="0.25"/>
    <row r="347" ht="91.5" customHeight="1" x14ac:dyDescent="0.25"/>
    <row r="348" ht="91.5" customHeight="1" x14ac:dyDescent="0.25"/>
    <row r="349" ht="91.5" customHeight="1" x14ac:dyDescent="0.25"/>
    <row r="350" ht="91.5" customHeight="1" x14ac:dyDescent="0.25"/>
    <row r="351" ht="91.5" customHeight="1" x14ac:dyDescent="0.25"/>
    <row r="352" ht="91.5" customHeight="1" x14ac:dyDescent="0.25"/>
    <row r="353" ht="91.5" customHeight="1" x14ac:dyDescent="0.25"/>
    <row r="354" ht="91.5" customHeight="1" x14ac:dyDescent="0.25"/>
    <row r="355" ht="91.5" customHeight="1" x14ac:dyDescent="0.25"/>
    <row r="356" ht="91.5" customHeight="1" x14ac:dyDescent="0.25"/>
    <row r="357" ht="91.5" customHeight="1" x14ac:dyDescent="0.25"/>
    <row r="358" ht="91.5" customHeight="1" x14ac:dyDescent="0.25"/>
    <row r="359" ht="91.5" customHeight="1" x14ac:dyDescent="0.25"/>
    <row r="360" ht="91.5" customHeight="1" x14ac:dyDescent="0.25"/>
    <row r="361" ht="91.5" customHeight="1" x14ac:dyDescent="0.25"/>
    <row r="362" ht="91.5" customHeight="1" x14ac:dyDescent="0.25"/>
    <row r="363" ht="91.5" customHeight="1" x14ac:dyDescent="0.25"/>
    <row r="364" ht="91.5" customHeight="1" x14ac:dyDescent="0.25"/>
    <row r="365" ht="91.5" customHeight="1" x14ac:dyDescent="0.25"/>
    <row r="366" ht="91.5" customHeight="1" x14ac:dyDescent="0.25"/>
    <row r="367" ht="91.5" customHeight="1" x14ac:dyDescent="0.25"/>
    <row r="368" ht="91.5" customHeight="1" x14ac:dyDescent="0.25"/>
    <row r="369" ht="91.5" customHeight="1" x14ac:dyDescent="0.25"/>
    <row r="370" ht="91.5" customHeight="1" x14ac:dyDescent="0.25"/>
    <row r="371" ht="91.5" customHeight="1" x14ac:dyDescent="0.25"/>
    <row r="372" ht="91.5" customHeight="1" x14ac:dyDescent="0.25"/>
    <row r="373" ht="91.5" customHeight="1" x14ac:dyDescent="0.25"/>
    <row r="374" ht="91.5" customHeight="1" x14ac:dyDescent="0.25"/>
    <row r="375" ht="91.5" customHeight="1" x14ac:dyDescent="0.25"/>
    <row r="376" ht="91.5" customHeight="1" x14ac:dyDescent="0.25"/>
    <row r="377" ht="91.5" customHeight="1" x14ac:dyDescent="0.25"/>
    <row r="378" ht="91.5" customHeight="1" x14ac:dyDescent="0.25"/>
    <row r="379" ht="91.5" customHeight="1" x14ac:dyDescent="0.25"/>
    <row r="380" ht="91.5" customHeight="1" x14ac:dyDescent="0.25"/>
    <row r="381" ht="91.5" customHeight="1" x14ac:dyDescent="0.25"/>
    <row r="382" ht="91.5" customHeight="1" x14ac:dyDescent="0.25"/>
    <row r="383" ht="91.5" customHeight="1" x14ac:dyDescent="0.25"/>
    <row r="384" ht="91.5" customHeight="1" x14ac:dyDescent="0.25"/>
    <row r="385" ht="91.5" customHeight="1" x14ac:dyDescent="0.25"/>
    <row r="386" ht="91.5" customHeight="1" x14ac:dyDescent="0.25"/>
    <row r="387" ht="91.5" customHeight="1" x14ac:dyDescent="0.25"/>
    <row r="388" ht="91.5" customHeight="1" x14ac:dyDescent="0.25"/>
    <row r="389" ht="91.5" customHeight="1" x14ac:dyDescent="0.25"/>
    <row r="390" ht="91.5" customHeight="1" x14ac:dyDescent="0.25"/>
    <row r="391" ht="91.5" customHeight="1" x14ac:dyDescent="0.25"/>
    <row r="392" ht="91.5" customHeight="1" x14ac:dyDescent="0.25"/>
    <row r="393" ht="91.5" customHeight="1" x14ac:dyDescent="0.25"/>
    <row r="394" ht="91.5" customHeight="1" x14ac:dyDescent="0.25"/>
    <row r="395" ht="91.5" customHeight="1" x14ac:dyDescent="0.25"/>
    <row r="396" ht="91.5" customHeight="1" x14ac:dyDescent="0.25"/>
    <row r="397" ht="91.5" customHeight="1" x14ac:dyDescent="0.25"/>
    <row r="398" ht="91.5" customHeight="1" x14ac:dyDescent="0.25"/>
    <row r="399" ht="91.5" customHeight="1" x14ac:dyDescent="0.25"/>
    <row r="400" ht="91.5" customHeight="1" x14ac:dyDescent="0.25"/>
    <row r="401" ht="91.5" customHeight="1" x14ac:dyDescent="0.25"/>
    <row r="402" ht="91.5" customHeight="1" x14ac:dyDescent="0.25"/>
    <row r="403" ht="91.5" customHeight="1" x14ac:dyDescent="0.25"/>
    <row r="404" ht="91.5" customHeight="1" x14ac:dyDescent="0.25"/>
    <row r="405" ht="91.5" customHeight="1" x14ac:dyDescent="0.25"/>
    <row r="406" ht="91.5" customHeight="1" x14ac:dyDescent="0.25"/>
    <row r="407" ht="91.5" customHeight="1" x14ac:dyDescent="0.25"/>
    <row r="408" ht="91.5" customHeight="1" x14ac:dyDescent="0.25"/>
    <row r="409" ht="91.5" customHeight="1" x14ac:dyDescent="0.25"/>
    <row r="410" ht="91.5" customHeight="1" x14ac:dyDescent="0.25"/>
    <row r="411" ht="91.5" customHeight="1" x14ac:dyDescent="0.25"/>
    <row r="412" ht="91.5" customHeight="1" x14ac:dyDescent="0.25"/>
    <row r="413" ht="91.5" customHeight="1" x14ac:dyDescent="0.25"/>
    <row r="414" ht="91.5" customHeight="1" x14ac:dyDescent="0.25"/>
    <row r="415" ht="91.5" customHeight="1" x14ac:dyDescent="0.25"/>
    <row r="416" ht="91.5" customHeight="1" x14ac:dyDescent="0.25"/>
    <row r="417" ht="91.5" customHeight="1" x14ac:dyDescent="0.25"/>
    <row r="418" ht="91.5" customHeight="1" x14ac:dyDescent="0.25"/>
    <row r="419" ht="91.5" customHeight="1" x14ac:dyDescent="0.25"/>
    <row r="420" ht="91.5" customHeight="1" x14ac:dyDescent="0.25"/>
    <row r="421" ht="91.5" customHeight="1" x14ac:dyDescent="0.25"/>
    <row r="422" ht="91.5" customHeight="1" x14ac:dyDescent="0.25"/>
    <row r="423" ht="91.5" customHeight="1" x14ac:dyDescent="0.25"/>
    <row r="424" ht="91.5" customHeight="1" x14ac:dyDescent="0.25"/>
    <row r="425" ht="91.5" customHeight="1" x14ac:dyDescent="0.25"/>
    <row r="426" ht="91.5" customHeight="1" x14ac:dyDescent="0.25"/>
    <row r="427" ht="91.5" customHeight="1" x14ac:dyDescent="0.25"/>
    <row r="428" ht="91.5" customHeight="1" x14ac:dyDescent="0.25"/>
    <row r="429" ht="91.5" customHeight="1" x14ac:dyDescent="0.25"/>
    <row r="430" ht="91.5" customHeight="1" x14ac:dyDescent="0.25"/>
    <row r="431" ht="91.5" customHeight="1" x14ac:dyDescent="0.25"/>
    <row r="432" ht="91.5" customHeight="1" x14ac:dyDescent="0.25"/>
    <row r="433" ht="91.5" customHeight="1" x14ac:dyDescent="0.25"/>
    <row r="434" ht="91.5" customHeight="1" x14ac:dyDescent="0.25"/>
    <row r="435" ht="91.5" customHeight="1" x14ac:dyDescent="0.25"/>
    <row r="436" ht="91.5" customHeight="1" x14ac:dyDescent="0.25"/>
    <row r="437" ht="91.5" customHeight="1" x14ac:dyDescent="0.25"/>
    <row r="438" ht="91.5" customHeight="1" x14ac:dyDescent="0.25"/>
    <row r="439" ht="91.5" customHeight="1" x14ac:dyDescent="0.25"/>
    <row r="440" ht="91.5" customHeight="1" x14ac:dyDescent="0.25"/>
    <row r="441" ht="91.5" customHeight="1" x14ac:dyDescent="0.25"/>
    <row r="442" ht="91.5" customHeight="1" x14ac:dyDescent="0.25"/>
    <row r="443" ht="91.5" customHeight="1" x14ac:dyDescent="0.25"/>
    <row r="444" ht="91.5" customHeight="1" x14ac:dyDescent="0.25"/>
    <row r="445" ht="91.5" customHeight="1" x14ac:dyDescent="0.25"/>
    <row r="446" ht="91.5" customHeight="1" x14ac:dyDescent="0.25"/>
    <row r="447" ht="91.5" customHeight="1" x14ac:dyDescent="0.25"/>
    <row r="448" ht="91.5" customHeight="1" x14ac:dyDescent="0.25"/>
    <row r="449" ht="91.5" customHeight="1" x14ac:dyDescent="0.25"/>
    <row r="450" ht="91.5" customHeight="1" x14ac:dyDescent="0.25"/>
    <row r="451" ht="91.5" customHeight="1" x14ac:dyDescent="0.25"/>
    <row r="452" ht="91.5" customHeight="1" x14ac:dyDescent="0.25"/>
    <row r="453" ht="91.5" customHeight="1" x14ac:dyDescent="0.25"/>
    <row r="454" ht="91.5" customHeight="1" x14ac:dyDescent="0.25"/>
    <row r="455" ht="91.5" customHeight="1" x14ac:dyDescent="0.25"/>
    <row r="456" ht="91.5" customHeight="1" x14ac:dyDescent="0.25"/>
    <row r="457" ht="91.5" customHeight="1" x14ac:dyDescent="0.25"/>
    <row r="458" ht="91.5" customHeight="1" x14ac:dyDescent="0.25"/>
    <row r="459" ht="91.5" customHeight="1" x14ac:dyDescent="0.25"/>
    <row r="460" ht="91.5" customHeight="1" x14ac:dyDescent="0.25"/>
    <row r="461" ht="91.5" customHeight="1" x14ac:dyDescent="0.25"/>
    <row r="462" ht="91.5" customHeight="1" x14ac:dyDescent="0.25"/>
    <row r="463" ht="91.5" customHeight="1" x14ac:dyDescent="0.25"/>
    <row r="464" ht="91.5" customHeight="1" x14ac:dyDescent="0.25"/>
    <row r="465" ht="91.5" customHeight="1" x14ac:dyDescent="0.25"/>
    <row r="466" ht="91.5" customHeight="1" x14ac:dyDescent="0.25"/>
    <row r="467" ht="91.5" customHeight="1" x14ac:dyDescent="0.25"/>
    <row r="468" ht="91.5" customHeight="1" x14ac:dyDescent="0.25"/>
    <row r="469" ht="91.5" customHeight="1" x14ac:dyDescent="0.25"/>
    <row r="470" ht="91.5" customHeight="1" x14ac:dyDescent="0.25"/>
    <row r="471" ht="91.5" customHeight="1" x14ac:dyDescent="0.25"/>
    <row r="472" ht="91.5" customHeight="1" x14ac:dyDescent="0.25"/>
    <row r="473" ht="91.5" customHeight="1" x14ac:dyDescent="0.25"/>
    <row r="474" ht="91.5" customHeight="1" x14ac:dyDescent="0.25"/>
    <row r="475" ht="91.5" customHeight="1" x14ac:dyDescent="0.25"/>
    <row r="476" ht="91.5" customHeight="1" x14ac:dyDescent="0.25"/>
    <row r="477" ht="91.5" customHeight="1" x14ac:dyDescent="0.25"/>
    <row r="478" ht="91.5" customHeight="1" x14ac:dyDescent="0.25"/>
    <row r="479" ht="91.5" customHeight="1" x14ac:dyDescent="0.25"/>
    <row r="480" ht="91.5" customHeight="1" x14ac:dyDescent="0.25"/>
    <row r="481" ht="91.5" customHeight="1" x14ac:dyDescent="0.25"/>
    <row r="482" ht="91.5" customHeight="1" x14ac:dyDescent="0.25"/>
    <row r="483" ht="91.5" customHeight="1" x14ac:dyDescent="0.25"/>
    <row r="484" ht="91.5" customHeight="1" x14ac:dyDescent="0.25"/>
    <row r="485" ht="91.5" customHeight="1" x14ac:dyDescent="0.25"/>
    <row r="486" ht="91.5" customHeight="1" x14ac:dyDescent="0.25"/>
    <row r="487" ht="91.5" customHeight="1" x14ac:dyDescent="0.25"/>
    <row r="488" ht="91.5" customHeight="1" x14ac:dyDescent="0.25"/>
    <row r="489" ht="91.5" customHeight="1" x14ac:dyDescent="0.25"/>
    <row r="490" ht="91.5" customHeight="1" x14ac:dyDescent="0.25"/>
    <row r="491" ht="91.5" customHeight="1" x14ac:dyDescent="0.25"/>
    <row r="492" ht="91.5" customHeight="1" x14ac:dyDescent="0.25"/>
    <row r="493" ht="91.5" customHeight="1" x14ac:dyDescent="0.25"/>
    <row r="494" ht="91.5" customHeight="1" x14ac:dyDescent="0.25"/>
    <row r="495" ht="91.5" customHeight="1" x14ac:dyDescent="0.25"/>
    <row r="496" ht="91.5" customHeight="1" x14ac:dyDescent="0.25"/>
    <row r="497" ht="91.5" customHeight="1" x14ac:dyDescent="0.25"/>
    <row r="498" ht="91.5" customHeight="1" x14ac:dyDescent="0.25"/>
    <row r="499" ht="91.5" customHeight="1" x14ac:dyDescent="0.25"/>
    <row r="500" ht="91.5" customHeight="1" x14ac:dyDescent="0.25"/>
    <row r="501" ht="91.5" customHeight="1" x14ac:dyDescent="0.25"/>
    <row r="502" ht="91.5" customHeight="1" x14ac:dyDescent="0.25"/>
    <row r="503" ht="91.5" customHeight="1" x14ac:dyDescent="0.25"/>
    <row r="504" ht="91.5" customHeight="1" x14ac:dyDescent="0.25"/>
    <row r="505" ht="91.5" customHeight="1" x14ac:dyDescent="0.25"/>
    <row r="506" ht="91.5" customHeight="1" x14ac:dyDescent="0.25"/>
    <row r="507" ht="91.5" customHeight="1" x14ac:dyDescent="0.25"/>
    <row r="508" ht="91.5" customHeight="1" x14ac:dyDescent="0.25"/>
    <row r="509" ht="91.5" customHeight="1" x14ac:dyDescent="0.25"/>
    <row r="510" ht="91.5" customHeight="1" x14ac:dyDescent="0.25"/>
    <row r="511" ht="91.5" customHeight="1" x14ac:dyDescent="0.25"/>
    <row r="512" ht="91.5" customHeight="1" x14ac:dyDescent="0.25"/>
    <row r="513" ht="91.5" customHeight="1" x14ac:dyDescent="0.25"/>
    <row r="514" ht="91.5" customHeight="1" x14ac:dyDescent="0.25"/>
    <row r="515" ht="91.5" customHeight="1" x14ac:dyDescent="0.25"/>
    <row r="516" ht="91.5" customHeight="1" x14ac:dyDescent="0.25"/>
    <row r="517" ht="91.5" customHeight="1" x14ac:dyDescent="0.25"/>
    <row r="518" ht="91.5" customHeight="1" x14ac:dyDescent="0.25"/>
    <row r="519" ht="91.5" customHeight="1" x14ac:dyDescent="0.25"/>
    <row r="520" ht="91.5" customHeight="1" x14ac:dyDescent="0.25"/>
    <row r="521" ht="91.5" customHeight="1" x14ac:dyDescent="0.25"/>
    <row r="522" ht="91.5" customHeight="1" x14ac:dyDescent="0.25"/>
    <row r="523" ht="91.5" customHeight="1" x14ac:dyDescent="0.25"/>
    <row r="524" ht="91.5" customHeight="1" x14ac:dyDescent="0.25"/>
    <row r="525" ht="91.5" customHeight="1" x14ac:dyDescent="0.25"/>
    <row r="526" ht="91.5" customHeight="1" x14ac:dyDescent="0.25"/>
    <row r="527" ht="91.5" customHeight="1" x14ac:dyDescent="0.25"/>
    <row r="528" ht="91.5" customHeight="1" x14ac:dyDescent="0.25"/>
    <row r="529" ht="91.5" customHeight="1" x14ac:dyDescent="0.25"/>
    <row r="530" ht="91.5" customHeight="1" x14ac:dyDescent="0.25"/>
    <row r="531" ht="91.5" customHeight="1" x14ac:dyDescent="0.25"/>
    <row r="532" ht="91.5" customHeight="1" x14ac:dyDescent="0.25"/>
    <row r="533" ht="91.5" customHeight="1" x14ac:dyDescent="0.25"/>
    <row r="534" ht="91.5" customHeight="1" x14ac:dyDescent="0.25"/>
    <row r="535" ht="91.5" customHeight="1" x14ac:dyDescent="0.25"/>
    <row r="536" ht="91.5" customHeight="1" x14ac:dyDescent="0.25"/>
    <row r="537" ht="91.5" customHeight="1" x14ac:dyDescent="0.25"/>
    <row r="538" ht="91.5" customHeight="1" x14ac:dyDescent="0.25"/>
    <row r="539" ht="91.5" customHeight="1" x14ac:dyDescent="0.25"/>
    <row r="540" ht="91.5" customHeight="1" x14ac:dyDescent="0.25"/>
    <row r="541" ht="91.5" customHeight="1" x14ac:dyDescent="0.25"/>
    <row r="542" ht="91.5" customHeight="1" x14ac:dyDescent="0.25"/>
    <row r="543" ht="91.5" customHeight="1" x14ac:dyDescent="0.25"/>
    <row r="544" ht="91.5" customHeight="1" x14ac:dyDescent="0.25"/>
    <row r="545" ht="91.5" customHeight="1" x14ac:dyDescent="0.25"/>
    <row r="546" ht="91.5" customHeight="1" x14ac:dyDescent="0.25"/>
    <row r="547" ht="91.5" customHeight="1" x14ac:dyDescent="0.25"/>
    <row r="548" ht="91.5" customHeight="1" x14ac:dyDescent="0.25"/>
    <row r="549" ht="91.5" customHeight="1" x14ac:dyDescent="0.25"/>
    <row r="550" ht="91.5" customHeight="1" x14ac:dyDescent="0.25"/>
    <row r="551" ht="91.5" customHeight="1" x14ac:dyDescent="0.25"/>
    <row r="552" ht="91.5" customHeight="1" x14ac:dyDescent="0.25"/>
    <row r="553" ht="91.5" customHeight="1" x14ac:dyDescent="0.25"/>
    <row r="554" ht="91.5" customHeight="1" x14ac:dyDescent="0.25"/>
    <row r="555" ht="91.5" customHeight="1" x14ac:dyDescent="0.25"/>
    <row r="556" ht="91.5" customHeight="1" x14ac:dyDescent="0.25"/>
    <row r="557" ht="91.5" customHeight="1" x14ac:dyDescent="0.25"/>
    <row r="558" ht="91.5" customHeight="1" x14ac:dyDescent="0.25"/>
    <row r="559" ht="91.5" customHeight="1" x14ac:dyDescent="0.25"/>
    <row r="560" ht="91.5" customHeight="1" x14ac:dyDescent="0.25"/>
    <row r="561" ht="91.5" customHeight="1" x14ac:dyDescent="0.25"/>
    <row r="562" ht="91.5" customHeight="1" x14ac:dyDescent="0.25"/>
    <row r="563" ht="91.5" customHeight="1" x14ac:dyDescent="0.25"/>
    <row r="564" ht="91.5" customHeight="1" x14ac:dyDescent="0.25"/>
    <row r="565" ht="91.5" customHeight="1" x14ac:dyDescent="0.25"/>
    <row r="566" ht="91.5" customHeight="1" x14ac:dyDescent="0.25"/>
    <row r="567" ht="91.5" customHeight="1" x14ac:dyDescent="0.25"/>
    <row r="568" ht="91.5" customHeight="1" x14ac:dyDescent="0.25"/>
    <row r="569" ht="91.5" customHeight="1" x14ac:dyDescent="0.25"/>
    <row r="570" ht="91.5" customHeight="1" x14ac:dyDescent="0.25"/>
    <row r="571" ht="91.5" customHeight="1" x14ac:dyDescent="0.25"/>
    <row r="572" ht="91.5" customHeight="1" x14ac:dyDescent="0.25"/>
    <row r="573" ht="91.5" customHeight="1" x14ac:dyDescent="0.25"/>
    <row r="574" ht="91.5" customHeight="1" x14ac:dyDescent="0.25"/>
    <row r="575" ht="91.5" customHeight="1" x14ac:dyDescent="0.25"/>
    <row r="576" ht="91.5" customHeight="1" x14ac:dyDescent="0.25"/>
    <row r="577" ht="91.5" customHeight="1" x14ac:dyDescent="0.25"/>
    <row r="578" ht="91.5" customHeight="1" x14ac:dyDescent="0.25"/>
    <row r="579" ht="91.5" customHeight="1" x14ac:dyDescent="0.25"/>
    <row r="580" ht="91.5" customHeight="1" x14ac:dyDescent="0.25"/>
    <row r="581" ht="91.5" customHeight="1" x14ac:dyDescent="0.25"/>
    <row r="582" ht="91.5" customHeight="1" x14ac:dyDescent="0.25"/>
    <row r="583" ht="91.5" customHeight="1" x14ac:dyDescent="0.25"/>
    <row r="584" ht="91.5" customHeight="1" x14ac:dyDescent="0.25"/>
    <row r="585" ht="91.5" customHeight="1" x14ac:dyDescent="0.25"/>
    <row r="586" ht="91.5" customHeight="1" x14ac:dyDescent="0.25"/>
    <row r="587" ht="91.5" customHeight="1" x14ac:dyDescent="0.25"/>
    <row r="588" ht="91.5" customHeight="1" x14ac:dyDescent="0.25"/>
    <row r="589" ht="91.5" customHeight="1" x14ac:dyDescent="0.25"/>
    <row r="590" ht="91.5" customHeight="1" x14ac:dyDescent="0.25"/>
    <row r="591" ht="91.5" customHeight="1" x14ac:dyDescent="0.25"/>
    <row r="592" ht="91.5" customHeight="1" x14ac:dyDescent="0.25"/>
    <row r="593" ht="91.5" customHeight="1" x14ac:dyDescent="0.25"/>
    <row r="594" ht="91.5" customHeight="1" x14ac:dyDescent="0.25"/>
    <row r="595" ht="91.5" customHeight="1" x14ac:dyDescent="0.25"/>
    <row r="596" ht="91.5" customHeight="1" x14ac:dyDescent="0.25"/>
    <row r="597" ht="91.5" customHeight="1" x14ac:dyDescent="0.25"/>
    <row r="598" ht="91.5" customHeight="1" x14ac:dyDescent="0.25"/>
    <row r="599" ht="91.5" customHeight="1" x14ac:dyDescent="0.25"/>
    <row r="600" ht="91.5" customHeight="1" x14ac:dyDescent="0.25"/>
    <row r="601" ht="91.5" customHeight="1" x14ac:dyDescent="0.25"/>
    <row r="602" ht="91.5" customHeight="1" x14ac:dyDescent="0.25"/>
    <row r="603" ht="91.5" customHeight="1" x14ac:dyDescent="0.25"/>
    <row r="604" ht="91.5" customHeight="1" x14ac:dyDescent="0.25"/>
    <row r="605" ht="91.5" customHeight="1" x14ac:dyDescent="0.25"/>
    <row r="606" ht="91.5" customHeight="1" x14ac:dyDescent="0.25"/>
    <row r="607" ht="91.5" customHeight="1" x14ac:dyDescent="0.25"/>
    <row r="608" ht="91.5" customHeight="1" x14ac:dyDescent="0.25"/>
    <row r="609" ht="91.5" customHeight="1" x14ac:dyDescent="0.25"/>
    <row r="610" ht="91.5" customHeight="1" x14ac:dyDescent="0.25"/>
    <row r="611" ht="91.5" customHeight="1" x14ac:dyDescent="0.25"/>
    <row r="612" ht="91.5" customHeight="1" x14ac:dyDescent="0.25"/>
    <row r="613" ht="91.5" customHeight="1" x14ac:dyDescent="0.25"/>
    <row r="614" ht="91.5" customHeight="1" x14ac:dyDescent="0.25"/>
    <row r="615" ht="91.5" customHeight="1" x14ac:dyDescent="0.25"/>
    <row r="616" ht="91.5" customHeight="1" x14ac:dyDescent="0.25"/>
    <row r="617" ht="91.5" customHeight="1" x14ac:dyDescent="0.25"/>
    <row r="618" ht="91.5" customHeight="1" x14ac:dyDescent="0.25"/>
    <row r="619" ht="91.5" customHeight="1" x14ac:dyDescent="0.25"/>
    <row r="620" ht="91.5" customHeight="1" x14ac:dyDescent="0.25"/>
    <row r="621" ht="91.5" customHeight="1" x14ac:dyDescent="0.25"/>
    <row r="622" ht="91.5" customHeight="1" x14ac:dyDescent="0.25"/>
    <row r="623" ht="91.5" customHeight="1" x14ac:dyDescent="0.25"/>
    <row r="624" ht="91.5" customHeight="1" x14ac:dyDescent="0.25"/>
    <row r="625" ht="91.5" customHeight="1" x14ac:dyDescent="0.25"/>
    <row r="626" ht="91.5" customHeight="1" x14ac:dyDescent="0.25"/>
    <row r="627" ht="91.5" customHeight="1" x14ac:dyDescent="0.25"/>
    <row r="628" ht="91.5" customHeight="1" x14ac:dyDescent="0.25"/>
    <row r="629" ht="91.5" customHeight="1" x14ac:dyDescent="0.25"/>
    <row r="630" ht="91.5" customHeight="1" x14ac:dyDescent="0.25"/>
    <row r="631" ht="91.5" customHeight="1" x14ac:dyDescent="0.25"/>
    <row r="632" ht="91.5" customHeight="1" x14ac:dyDescent="0.25"/>
    <row r="633" ht="91.5" customHeight="1" x14ac:dyDescent="0.25"/>
    <row r="634" ht="91.5" customHeight="1" x14ac:dyDescent="0.25"/>
    <row r="635" ht="91.5" customHeight="1" x14ac:dyDescent="0.25"/>
    <row r="636" ht="91.5" customHeight="1" x14ac:dyDescent="0.25"/>
    <row r="637" ht="91.5" customHeight="1" x14ac:dyDescent="0.25"/>
    <row r="638" ht="91.5" customHeight="1" x14ac:dyDescent="0.25"/>
    <row r="639" ht="91.5" customHeight="1" x14ac:dyDescent="0.25"/>
    <row r="640" ht="91.5" customHeight="1" x14ac:dyDescent="0.25"/>
    <row r="641" ht="91.5" customHeight="1" x14ac:dyDescent="0.25"/>
    <row r="642" ht="91.5" customHeight="1" x14ac:dyDescent="0.25"/>
    <row r="643" ht="91.5" customHeight="1" x14ac:dyDescent="0.25"/>
    <row r="644" ht="91.5" customHeight="1" x14ac:dyDescent="0.25"/>
    <row r="645" ht="91.5" customHeight="1" x14ac:dyDescent="0.25"/>
    <row r="646" ht="91.5" customHeight="1" x14ac:dyDescent="0.25"/>
    <row r="647" ht="91.5" customHeight="1" x14ac:dyDescent="0.25"/>
    <row r="648" ht="91.5" customHeight="1" x14ac:dyDescent="0.25"/>
    <row r="649" ht="91.5" customHeight="1" x14ac:dyDescent="0.25"/>
    <row r="650" ht="91.5" customHeight="1" x14ac:dyDescent="0.25"/>
    <row r="651" ht="91.5" customHeight="1" x14ac:dyDescent="0.25"/>
    <row r="652" ht="91.5" customHeight="1" x14ac:dyDescent="0.25"/>
    <row r="653" ht="91.5" customHeight="1" x14ac:dyDescent="0.25"/>
    <row r="654" ht="91.5" customHeight="1" x14ac:dyDescent="0.25"/>
    <row r="655" ht="91.5" customHeight="1" x14ac:dyDescent="0.25"/>
    <row r="656" ht="91.5" customHeight="1" x14ac:dyDescent="0.25"/>
    <row r="657" ht="91.5" customHeight="1" x14ac:dyDescent="0.25"/>
    <row r="658" ht="91.5" customHeight="1" x14ac:dyDescent="0.25"/>
    <row r="659" ht="91.5" customHeight="1" x14ac:dyDescent="0.25"/>
    <row r="660" ht="91.5" customHeight="1" x14ac:dyDescent="0.25"/>
    <row r="661" ht="91.5" customHeight="1" x14ac:dyDescent="0.25"/>
    <row r="662" ht="91.5" customHeight="1" x14ac:dyDescent="0.25"/>
    <row r="663" ht="91.5" customHeight="1" x14ac:dyDescent="0.25"/>
    <row r="664" ht="91.5" customHeight="1" x14ac:dyDescent="0.25"/>
    <row r="665" ht="91.5" customHeight="1" x14ac:dyDescent="0.25"/>
    <row r="666" ht="91.5" customHeight="1" x14ac:dyDescent="0.25"/>
    <row r="667" ht="91.5" customHeight="1" x14ac:dyDescent="0.25"/>
    <row r="668" ht="91.5" customHeight="1" x14ac:dyDescent="0.25"/>
    <row r="669" ht="91.5" customHeight="1" x14ac:dyDescent="0.25"/>
    <row r="670" ht="91.5" customHeight="1" x14ac:dyDescent="0.25"/>
    <row r="671" ht="91.5" customHeight="1" x14ac:dyDescent="0.25"/>
    <row r="672" ht="91.5" customHeight="1" x14ac:dyDescent="0.25"/>
    <row r="673" ht="91.5" customHeight="1" x14ac:dyDescent="0.25"/>
    <row r="674" ht="91.5" customHeight="1" x14ac:dyDescent="0.25"/>
    <row r="675" ht="91.5" customHeight="1" x14ac:dyDescent="0.25"/>
    <row r="676" ht="91.5" customHeight="1" x14ac:dyDescent="0.25"/>
    <row r="677" ht="91.5" customHeight="1" x14ac:dyDescent="0.25"/>
    <row r="678" ht="91.5" customHeight="1" x14ac:dyDescent="0.25"/>
    <row r="679" ht="91.5" customHeight="1" x14ac:dyDescent="0.25"/>
    <row r="680" ht="91.5" customHeight="1" x14ac:dyDescent="0.25"/>
    <row r="681" ht="91.5" customHeight="1" x14ac:dyDescent="0.25"/>
    <row r="682" ht="91.5" customHeight="1" x14ac:dyDescent="0.25"/>
    <row r="683" ht="91.5" customHeight="1" x14ac:dyDescent="0.25"/>
    <row r="684" ht="91.5" customHeight="1" x14ac:dyDescent="0.25"/>
    <row r="685" ht="91.5" customHeight="1" x14ac:dyDescent="0.25"/>
    <row r="686" ht="91.5" customHeight="1" x14ac:dyDescent="0.25"/>
    <row r="687" ht="91.5" customHeight="1" x14ac:dyDescent="0.25"/>
    <row r="688" ht="91.5" customHeight="1" x14ac:dyDescent="0.25"/>
    <row r="689" ht="91.5" customHeight="1" x14ac:dyDescent="0.25"/>
    <row r="690" ht="91.5" customHeight="1" x14ac:dyDescent="0.25"/>
    <row r="691" ht="91.5" customHeight="1" x14ac:dyDescent="0.25"/>
    <row r="692" ht="91.5" customHeight="1" x14ac:dyDescent="0.25"/>
    <row r="693" ht="91.5" customHeight="1" x14ac:dyDescent="0.25"/>
    <row r="694" ht="91.5" customHeight="1" x14ac:dyDescent="0.25"/>
    <row r="695" ht="91.5" customHeight="1" x14ac:dyDescent="0.25"/>
    <row r="696" ht="91.5" customHeight="1" x14ac:dyDescent="0.25"/>
    <row r="697" ht="91.5" customHeight="1" x14ac:dyDescent="0.25"/>
    <row r="698" ht="91.5" customHeight="1" x14ac:dyDescent="0.25"/>
    <row r="699" ht="91.5" customHeight="1" x14ac:dyDescent="0.25"/>
    <row r="700" ht="91.5" customHeight="1" x14ac:dyDescent="0.25"/>
    <row r="701" ht="91.5" customHeight="1" x14ac:dyDescent="0.25"/>
    <row r="702" ht="91.5" customHeight="1" x14ac:dyDescent="0.25"/>
    <row r="703" ht="91.5" customHeight="1" x14ac:dyDescent="0.25"/>
    <row r="704" ht="91.5" customHeight="1" x14ac:dyDescent="0.25"/>
    <row r="705" ht="91.5" customHeight="1" x14ac:dyDescent="0.25"/>
    <row r="706" ht="91.5" customHeight="1" x14ac:dyDescent="0.25"/>
    <row r="707" ht="91.5" customHeight="1" x14ac:dyDescent="0.25"/>
    <row r="708" ht="91.5" customHeight="1" x14ac:dyDescent="0.25"/>
    <row r="709" ht="91.5" customHeight="1" x14ac:dyDescent="0.25"/>
    <row r="710" ht="91.5" customHeight="1" x14ac:dyDescent="0.25"/>
    <row r="711" ht="91.5" customHeight="1" x14ac:dyDescent="0.25"/>
    <row r="712" ht="91.5" customHeight="1" x14ac:dyDescent="0.25"/>
    <row r="713" ht="91.5" customHeight="1" x14ac:dyDescent="0.25"/>
    <row r="714" ht="91.5" customHeight="1" x14ac:dyDescent="0.25"/>
    <row r="715" ht="91.5" customHeight="1" x14ac:dyDescent="0.25"/>
    <row r="716" ht="91.5" customHeight="1" x14ac:dyDescent="0.25"/>
    <row r="717" ht="91.5" customHeight="1" x14ac:dyDescent="0.25"/>
    <row r="718" ht="91.5" customHeight="1" x14ac:dyDescent="0.25"/>
    <row r="719" ht="91.5" customHeight="1" x14ac:dyDescent="0.25"/>
    <row r="720" ht="91.5" customHeight="1" x14ac:dyDescent="0.25"/>
    <row r="721" ht="91.5" customHeight="1" x14ac:dyDescent="0.25"/>
    <row r="722" ht="91.5" customHeight="1" x14ac:dyDescent="0.25"/>
    <row r="723" ht="91.5" customHeight="1" x14ac:dyDescent="0.25"/>
    <row r="724" ht="91.5" customHeight="1" x14ac:dyDescent="0.25"/>
    <row r="725" ht="91.5" customHeight="1" x14ac:dyDescent="0.25"/>
    <row r="726" ht="91.5" customHeight="1" x14ac:dyDescent="0.25"/>
    <row r="727" ht="91.5" customHeight="1" x14ac:dyDescent="0.25"/>
    <row r="728" ht="91.5" customHeight="1" x14ac:dyDescent="0.25"/>
    <row r="729" ht="91.5" customHeight="1" x14ac:dyDescent="0.25"/>
    <row r="730" ht="91.5" customHeight="1" x14ac:dyDescent="0.25"/>
    <row r="731" ht="91.5" customHeight="1" x14ac:dyDescent="0.25"/>
    <row r="732" ht="91.5" customHeight="1" x14ac:dyDescent="0.25"/>
    <row r="733" ht="91.5" customHeight="1" x14ac:dyDescent="0.25"/>
    <row r="734" ht="91.5" customHeight="1" x14ac:dyDescent="0.25"/>
    <row r="735" ht="91.5" customHeight="1" x14ac:dyDescent="0.25"/>
    <row r="736" ht="91.5" customHeight="1" x14ac:dyDescent="0.25"/>
    <row r="737" ht="91.5" customHeight="1" x14ac:dyDescent="0.25"/>
    <row r="738" ht="91.5" customHeight="1" x14ac:dyDescent="0.25"/>
    <row r="739" ht="91.5" customHeight="1" x14ac:dyDescent="0.25"/>
    <row r="740" ht="91.5" customHeight="1" x14ac:dyDescent="0.25"/>
    <row r="741" ht="91.5" customHeight="1" x14ac:dyDescent="0.25"/>
    <row r="742" ht="91.5" customHeight="1" x14ac:dyDescent="0.25"/>
    <row r="743" ht="91.5" customHeight="1" x14ac:dyDescent="0.25"/>
    <row r="744" ht="91.5" customHeight="1" x14ac:dyDescent="0.25"/>
    <row r="745" ht="91.5" customHeight="1" x14ac:dyDescent="0.25"/>
    <row r="746" ht="91.5" customHeight="1" x14ac:dyDescent="0.25"/>
    <row r="747" ht="91.5" customHeight="1" x14ac:dyDescent="0.25"/>
    <row r="748" ht="91.5" customHeight="1" x14ac:dyDescent="0.25"/>
    <row r="749" ht="91.5" customHeight="1" x14ac:dyDescent="0.25"/>
    <row r="750" ht="91.5" customHeight="1" x14ac:dyDescent="0.25"/>
    <row r="751" ht="91.5" customHeight="1" x14ac:dyDescent="0.25"/>
    <row r="752" ht="91.5" customHeight="1" x14ac:dyDescent="0.25"/>
    <row r="753" ht="91.5" customHeight="1" x14ac:dyDescent="0.25"/>
    <row r="754" ht="91.5" customHeight="1" x14ac:dyDescent="0.25"/>
    <row r="755" ht="91.5" customHeight="1" x14ac:dyDescent="0.25"/>
    <row r="756" ht="91.5" customHeight="1" x14ac:dyDescent="0.25"/>
    <row r="757" ht="91.5" customHeight="1" x14ac:dyDescent="0.25"/>
    <row r="758" ht="91.5" customHeight="1" x14ac:dyDescent="0.25"/>
    <row r="759" ht="91.5" customHeight="1" x14ac:dyDescent="0.25"/>
    <row r="760" ht="91.5" customHeight="1" x14ac:dyDescent="0.25"/>
    <row r="761" ht="91.5" customHeight="1" x14ac:dyDescent="0.25"/>
    <row r="762" ht="91.5" customHeight="1" x14ac:dyDescent="0.25"/>
    <row r="763" ht="91.5" customHeight="1" x14ac:dyDescent="0.25"/>
    <row r="764" ht="91.5" customHeight="1" x14ac:dyDescent="0.25"/>
    <row r="765" ht="91.5" customHeight="1" x14ac:dyDescent="0.25"/>
    <row r="766" ht="91.5" customHeight="1" x14ac:dyDescent="0.25"/>
    <row r="767" ht="91.5" customHeight="1" x14ac:dyDescent="0.25"/>
    <row r="768" ht="91.5" customHeight="1" x14ac:dyDescent="0.25"/>
    <row r="769" ht="91.5" customHeight="1" x14ac:dyDescent="0.25"/>
    <row r="770" ht="91.5" customHeight="1" x14ac:dyDescent="0.25"/>
    <row r="771" ht="91.5" customHeight="1" x14ac:dyDescent="0.25"/>
    <row r="772" ht="91.5" customHeight="1" x14ac:dyDescent="0.25"/>
    <row r="773" ht="91.5" customHeight="1" x14ac:dyDescent="0.25"/>
    <row r="774" ht="91.5" customHeight="1" x14ac:dyDescent="0.25"/>
    <row r="775" ht="91.5" customHeight="1" x14ac:dyDescent="0.25"/>
    <row r="776" ht="91.5" customHeight="1" x14ac:dyDescent="0.25"/>
    <row r="777" ht="91.5" customHeight="1" x14ac:dyDescent="0.25"/>
    <row r="778" ht="91.5" customHeight="1" x14ac:dyDescent="0.25"/>
    <row r="779" ht="91.5" customHeight="1" x14ac:dyDescent="0.25"/>
    <row r="780" ht="91.5" customHeight="1" x14ac:dyDescent="0.25"/>
    <row r="781" ht="91.5" customHeight="1" x14ac:dyDescent="0.25"/>
    <row r="782" ht="91.5" customHeight="1" x14ac:dyDescent="0.25"/>
    <row r="783" ht="91.5" customHeight="1" x14ac:dyDescent="0.25"/>
    <row r="784" ht="91.5" customHeight="1" x14ac:dyDescent="0.25"/>
    <row r="785" ht="91.5" customHeight="1" x14ac:dyDescent="0.25"/>
    <row r="786" ht="91.5" customHeight="1" x14ac:dyDescent="0.25"/>
    <row r="787" ht="91.5" customHeight="1" x14ac:dyDescent="0.25"/>
    <row r="788" ht="91.5" customHeight="1" x14ac:dyDescent="0.25"/>
    <row r="789" ht="91.5" customHeight="1" x14ac:dyDescent="0.25"/>
    <row r="790" ht="91.5" customHeight="1" x14ac:dyDescent="0.25"/>
    <row r="791" ht="91.5" customHeight="1" x14ac:dyDescent="0.25"/>
    <row r="792" ht="91.5" customHeight="1" x14ac:dyDescent="0.25"/>
    <row r="793" ht="91.5" customHeight="1" x14ac:dyDescent="0.25"/>
    <row r="794" ht="91.5" customHeight="1" x14ac:dyDescent="0.25"/>
    <row r="795" ht="91.5" customHeight="1" x14ac:dyDescent="0.25"/>
    <row r="796" ht="91.5" customHeight="1" x14ac:dyDescent="0.25"/>
    <row r="797" ht="91.5" customHeight="1" x14ac:dyDescent="0.25"/>
    <row r="798" ht="91.5" customHeight="1" x14ac:dyDescent="0.25"/>
    <row r="799" ht="91.5" customHeight="1" x14ac:dyDescent="0.25"/>
    <row r="800" ht="91.5" customHeight="1" x14ac:dyDescent="0.25"/>
    <row r="801" ht="91.5" customHeight="1" x14ac:dyDescent="0.25"/>
    <row r="802" ht="91.5" customHeight="1" x14ac:dyDescent="0.25"/>
    <row r="803" ht="91.5" customHeight="1" x14ac:dyDescent="0.25"/>
    <row r="804" ht="91.5" customHeight="1" x14ac:dyDescent="0.25"/>
    <row r="805" ht="91.5" customHeight="1" x14ac:dyDescent="0.25"/>
    <row r="806" ht="91.5" customHeight="1" x14ac:dyDescent="0.25"/>
    <row r="807" ht="91.5" customHeight="1" x14ac:dyDescent="0.25"/>
    <row r="808" ht="91.5" customHeight="1" x14ac:dyDescent="0.25"/>
    <row r="809" ht="91.5" customHeight="1" x14ac:dyDescent="0.25"/>
    <row r="810" ht="91.5" customHeight="1" x14ac:dyDescent="0.25"/>
    <row r="811" ht="91.5" customHeight="1" x14ac:dyDescent="0.25"/>
    <row r="812" ht="91.5" customHeight="1" x14ac:dyDescent="0.25"/>
    <row r="813" ht="91.5" customHeight="1" x14ac:dyDescent="0.25"/>
    <row r="814" ht="91.5" customHeight="1" x14ac:dyDescent="0.25"/>
    <row r="815" ht="91.5" customHeight="1" x14ac:dyDescent="0.25"/>
    <row r="816" ht="91.5" customHeight="1" x14ac:dyDescent="0.25"/>
    <row r="817" ht="91.5" customHeight="1" x14ac:dyDescent="0.25"/>
    <row r="818" ht="91.5" customHeight="1" x14ac:dyDescent="0.25"/>
    <row r="819" ht="91.5" customHeight="1" x14ac:dyDescent="0.25"/>
    <row r="820" ht="91.5" customHeight="1" x14ac:dyDescent="0.25"/>
    <row r="821" ht="91.5" customHeight="1" x14ac:dyDescent="0.25"/>
    <row r="822" ht="91.5" customHeight="1" x14ac:dyDescent="0.25"/>
    <row r="823" ht="91.5" customHeight="1" x14ac:dyDescent="0.25"/>
    <row r="824" ht="91.5" customHeight="1" x14ac:dyDescent="0.25"/>
    <row r="825" ht="91.5" customHeight="1" x14ac:dyDescent="0.25"/>
    <row r="826" ht="91.5" customHeight="1" x14ac:dyDescent="0.25"/>
    <row r="827" ht="91.5" customHeight="1" x14ac:dyDescent="0.25"/>
    <row r="828" ht="91.5" customHeight="1" x14ac:dyDescent="0.25"/>
    <row r="829" ht="91.5" customHeight="1" x14ac:dyDescent="0.25"/>
    <row r="830" ht="91.5" customHeight="1" x14ac:dyDescent="0.25"/>
    <row r="831" ht="91.5" customHeight="1" x14ac:dyDescent="0.25"/>
    <row r="832" ht="91.5" customHeight="1" x14ac:dyDescent="0.25"/>
    <row r="833" ht="91.5" customHeight="1" x14ac:dyDescent="0.25"/>
    <row r="834" ht="91.5" customHeight="1" x14ac:dyDescent="0.25"/>
    <row r="835" ht="91.5" customHeight="1" x14ac:dyDescent="0.25"/>
    <row r="836" ht="91.5" customHeight="1" x14ac:dyDescent="0.25"/>
    <row r="837" ht="91.5" customHeight="1" x14ac:dyDescent="0.25"/>
    <row r="838" ht="91.5" customHeight="1" x14ac:dyDescent="0.25"/>
    <row r="839" ht="91.5" customHeight="1" x14ac:dyDescent="0.25"/>
    <row r="840" ht="91.5" customHeight="1" x14ac:dyDescent="0.25"/>
    <row r="841" ht="91.5" customHeight="1" x14ac:dyDescent="0.25"/>
    <row r="842" ht="91.5" customHeight="1" x14ac:dyDescent="0.25"/>
    <row r="843" ht="91.5" customHeight="1" x14ac:dyDescent="0.25"/>
    <row r="844" ht="91.5" customHeight="1" x14ac:dyDescent="0.25"/>
    <row r="845" ht="91.5" customHeight="1" x14ac:dyDescent="0.25"/>
    <row r="846" ht="91.5" customHeight="1" x14ac:dyDescent="0.25"/>
    <row r="847" ht="91.5" customHeight="1" x14ac:dyDescent="0.25"/>
    <row r="848" ht="91.5" customHeight="1" x14ac:dyDescent="0.25"/>
    <row r="849" ht="91.5" customHeight="1" x14ac:dyDescent="0.25"/>
    <row r="850" ht="91.5" customHeight="1" x14ac:dyDescent="0.25"/>
    <row r="851" ht="91.5" customHeight="1" x14ac:dyDescent="0.25"/>
    <row r="852" ht="91.5" customHeight="1" x14ac:dyDescent="0.25"/>
    <row r="853" ht="91.5" customHeight="1" x14ac:dyDescent="0.25"/>
    <row r="854" ht="91.5" customHeight="1" x14ac:dyDescent="0.25"/>
    <row r="855" ht="91.5" customHeight="1" x14ac:dyDescent="0.25"/>
    <row r="856" ht="91.5" customHeight="1" x14ac:dyDescent="0.25"/>
    <row r="857" ht="91.5" customHeight="1" x14ac:dyDescent="0.25"/>
    <row r="858" ht="91.5" customHeight="1" x14ac:dyDescent="0.25"/>
    <row r="859" ht="91.5" customHeight="1" x14ac:dyDescent="0.25"/>
    <row r="860" ht="91.5" customHeight="1" x14ac:dyDescent="0.25"/>
    <row r="861" ht="91.5" customHeight="1" x14ac:dyDescent="0.25"/>
    <row r="862" ht="91.5" customHeight="1" x14ac:dyDescent="0.25"/>
    <row r="863" ht="91.5" customHeight="1" x14ac:dyDescent="0.25"/>
    <row r="864" ht="91.5" customHeight="1" x14ac:dyDescent="0.25"/>
    <row r="865" ht="91.5" customHeight="1" x14ac:dyDescent="0.25"/>
    <row r="866" ht="91.5" customHeight="1" x14ac:dyDescent="0.25"/>
    <row r="867" ht="91.5" customHeight="1" x14ac:dyDescent="0.25"/>
    <row r="868" ht="91.5" customHeight="1" x14ac:dyDescent="0.25"/>
    <row r="869" ht="91.5" customHeight="1" x14ac:dyDescent="0.25"/>
    <row r="870" ht="91.5" customHeight="1" x14ac:dyDescent="0.25"/>
    <row r="871" ht="91.5" customHeight="1" x14ac:dyDescent="0.25"/>
    <row r="872" ht="91.5" customHeight="1" x14ac:dyDescent="0.25"/>
    <row r="873" ht="91.5" customHeight="1" x14ac:dyDescent="0.25"/>
    <row r="874" ht="91.5" customHeight="1" x14ac:dyDescent="0.25"/>
    <row r="875" ht="91.5" customHeight="1" x14ac:dyDescent="0.25"/>
    <row r="876" ht="91.5" customHeight="1" x14ac:dyDescent="0.25"/>
    <row r="877" ht="91.5" customHeight="1" x14ac:dyDescent="0.25"/>
    <row r="878" ht="91.5" customHeight="1" x14ac:dyDescent="0.25"/>
    <row r="879" ht="91.5" customHeight="1" x14ac:dyDescent="0.25"/>
    <row r="880" ht="91.5" customHeight="1" x14ac:dyDescent="0.25"/>
    <row r="881" ht="91.5" customHeight="1" x14ac:dyDescent="0.25"/>
    <row r="882" ht="91.5" customHeight="1" x14ac:dyDescent="0.25"/>
    <row r="883" ht="91.5" customHeight="1" x14ac:dyDescent="0.25"/>
    <row r="884" ht="91.5" customHeight="1" x14ac:dyDescent="0.25"/>
    <row r="885" ht="91.5" customHeight="1" x14ac:dyDescent="0.25"/>
    <row r="886" ht="91.5" customHeight="1" x14ac:dyDescent="0.25"/>
    <row r="887" ht="91.5" customHeight="1" x14ac:dyDescent="0.25"/>
    <row r="888" ht="91.5" customHeight="1" x14ac:dyDescent="0.25"/>
    <row r="889" ht="91.5" customHeight="1" x14ac:dyDescent="0.25"/>
    <row r="890" ht="91.5" customHeight="1" x14ac:dyDescent="0.25"/>
    <row r="891" ht="91.5" customHeight="1" x14ac:dyDescent="0.25"/>
    <row r="892" ht="91.5" customHeight="1" x14ac:dyDescent="0.25"/>
    <row r="893" ht="91.5" customHeight="1" x14ac:dyDescent="0.25"/>
    <row r="894" ht="91.5" customHeight="1" x14ac:dyDescent="0.25"/>
    <row r="895" ht="91.5" customHeight="1" x14ac:dyDescent="0.25"/>
    <row r="896" ht="91.5" customHeight="1" x14ac:dyDescent="0.25"/>
    <row r="897" ht="91.5" customHeight="1" x14ac:dyDescent="0.25"/>
    <row r="898" ht="91.5" customHeight="1" x14ac:dyDescent="0.25"/>
    <row r="899" ht="91.5" customHeight="1" x14ac:dyDescent="0.25"/>
    <row r="900" ht="91.5" customHeight="1" x14ac:dyDescent="0.25"/>
    <row r="901" ht="91.5" customHeight="1" x14ac:dyDescent="0.25"/>
    <row r="902" ht="91.5" customHeight="1" x14ac:dyDescent="0.25"/>
    <row r="903" ht="91.5" customHeight="1" x14ac:dyDescent="0.25"/>
    <row r="904" ht="91.5" customHeight="1" x14ac:dyDescent="0.25"/>
    <row r="905" ht="91.5" customHeight="1" x14ac:dyDescent="0.25"/>
    <row r="906" ht="91.5" customHeight="1" x14ac:dyDescent="0.25"/>
    <row r="907" ht="91.5" customHeight="1" x14ac:dyDescent="0.25"/>
    <row r="908" ht="91.5" customHeight="1" x14ac:dyDescent="0.25"/>
    <row r="909" ht="91.5" customHeight="1" x14ac:dyDescent="0.25"/>
    <row r="910" ht="91.5" customHeight="1" x14ac:dyDescent="0.25"/>
    <row r="911" ht="91.5" customHeight="1" x14ac:dyDescent="0.25"/>
    <row r="912" ht="91.5" customHeight="1" x14ac:dyDescent="0.25"/>
    <row r="913" ht="91.5" customHeight="1" x14ac:dyDescent="0.25"/>
    <row r="914" ht="91.5" customHeight="1" x14ac:dyDescent="0.25"/>
    <row r="915" ht="91.5" customHeight="1" x14ac:dyDescent="0.25"/>
    <row r="916" ht="91.5" customHeight="1" x14ac:dyDescent="0.25"/>
    <row r="917" ht="91.5" customHeight="1" x14ac:dyDescent="0.25"/>
    <row r="918" ht="91.5" customHeight="1" x14ac:dyDescent="0.25"/>
    <row r="919" ht="91.5" customHeight="1" x14ac:dyDescent="0.25"/>
    <row r="920" ht="91.5" customHeight="1" x14ac:dyDescent="0.25"/>
    <row r="921" ht="91.5" customHeight="1" x14ac:dyDescent="0.25"/>
    <row r="922" ht="91.5" customHeight="1" x14ac:dyDescent="0.25"/>
    <row r="923" ht="91.5" customHeight="1" x14ac:dyDescent="0.25"/>
    <row r="924" ht="91.5" customHeight="1" x14ac:dyDescent="0.25"/>
    <row r="925" ht="91.5" customHeight="1" x14ac:dyDescent="0.25"/>
    <row r="926" ht="91.5" customHeight="1" x14ac:dyDescent="0.25"/>
    <row r="927" ht="91.5" customHeight="1" x14ac:dyDescent="0.25"/>
    <row r="928" ht="91.5" customHeight="1" x14ac:dyDescent="0.25"/>
    <row r="929" ht="91.5" customHeight="1" x14ac:dyDescent="0.25"/>
    <row r="930" ht="91.5" customHeight="1" x14ac:dyDescent="0.25"/>
    <row r="931" ht="91.5" customHeight="1" x14ac:dyDescent="0.25"/>
    <row r="932" ht="91.5" customHeight="1" x14ac:dyDescent="0.25"/>
    <row r="933" ht="91.5" customHeight="1" x14ac:dyDescent="0.25"/>
    <row r="934" ht="91.5" customHeight="1" x14ac:dyDescent="0.25"/>
    <row r="935" ht="91.5" customHeight="1" x14ac:dyDescent="0.25"/>
    <row r="936" ht="91.5" customHeight="1" x14ac:dyDescent="0.25"/>
    <row r="937" ht="91.5" customHeight="1" x14ac:dyDescent="0.25"/>
    <row r="938" ht="91.5" customHeight="1" x14ac:dyDescent="0.25"/>
    <row r="939" ht="91.5" customHeight="1" x14ac:dyDescent="0.25"/>
    <row r="940" ht="91.5" customHeight="1" x14ac:dyDescent="0.25"/>
    <row r="941" ht="91.5" customHeight="1" x14ac:dyDescent="0.25"/>
    <row r="942" ht="91.5" customHeight="1" x14ac:dyDescent="0.25"/>
    <row r="943" ht="91.5" customHeight="1" x14ac:dyDescent="0.25"/>
    <row r="944" ht="91.5" customHeight="1" x14ac:dyDescent="0.25"/>
    <row r="945" ht="91.5" customHeight="1" x14ac:dyDescent="0.25"/>
    <row r="946" ht="91.5" customHeight="1" x14ac:dyDescent="0.25"/>
    <row r="947" ht="91.5" customHeight="1" x14ac:dyDescent="0.25"/>
    <row r="948" ht="91.5" customHeight="1" x14ac:dyDescent="0.25"/>
    <row r="949" ht="91.5" customHeight="1" x14ac:dyDescent="0.25"/>
    <row r="950" ht="91.5" customHeight="1" x14ac:dyDescent="0.25"/>
    <row r="951" ht="91.5" customHeight="1" x14ac:dyDescent="0.25"/>
    <row r="952" ht="91.5" customHeight="1" x14ac:dyDescent="0.25"/>
    <row r="953" ht="91.5" customHeight="1" x14ac:dyDescent="0.25"/>
    <row r="954" ht="91.5" customHeight="1" x14ac:dyDescent="0.25"/>
    <row r="955" ht="91.5" customHeight="1" x14ac:dyDescent="0.25"/>
    <row r="956" ht="91.5" customHeight="1" x14ac:dyDescent="0.25"/>
    <row r="957" ht="91.5" customHeight="1" x14ac:dyDescent="0.25"/>
    <row r="958" ht="91.5" customHeight="1" x14ac:dyDescent="0.25"/>
    <row r="959" ht="91.5" customHeight="1" x14ac:dyDescent="0.25"/>
    <row r="960" ht="91.5" customHeight="1" x14ac:dyDescent="0.25"/>
    <row r="961" ht="91.5" customHeight="1" x14ac:dyDescent="0.25"/>
    <row r="962" ht="91.5" customHeight="1" x14ac:dyDescent="0.25"/>
    <row r="963" ht="91.5" customHeight="1" x14ac:dyDescent="0.25"/>
    <row r="964" ht="91.5" customHeight="1" x14ac:dyDescent="0.25"/>
    <row r="965" ht="91.5" customHeight="1" x14ac:dyDescent="0.25"/>
    <row r="966" ht="91.5" customHeight="1" x14ac:dyDescent="0.25"/>
    <row r="967" ht="91.5" customHeight="1" x14ac:dyDescent="0.25"/>
    <row r="968" ht="91.5" customHeight="1" x14ac:dyDescent="0.25"/>
    <row r="969" ht="91.5" customHeight="1" x14ac:dyDescent="0.25"/>
    <row r="970" ht="91.5" customHeight="1" x14ac:dyDescent="0.25"/>
    <row r="971" ht="91.5" customHeight="1" x14ac:dyDescent="0.25"/>
    <row r="972" ht="91.5" customHeight="1" x14ac:dyDescent="0.25"/>
    <row r="973" ht="91.5" customHeight="1" x14ac:dyDescent="0.25"/>
    <row r="974" ht="91.5" customHeight="1" x14ac:dyDescent="0.25"/>
    <row r="975" ht="91.5" customHeight="1" x14ac:dyDescent="0.25"/>
    <row r="976" ht="91.5" customHeight="1" x14ac:dyDescent="0.25"/>
    <row r="977" ht="91.5" customHeight="1" x14ac:dyDescent="0.25"/>
    <row r="978" ht="91.5" customHeight="1" x14ac:dyDescent="0.25"/>
    <row r="979" ht="91.5" customHeight="1" x14ac:dyDescent="0.25"/>
    <row r="980" ht="91.5" customHeight="1" x14ac:dyDescent="0.25"/>
    <row r="981" ht="91.5" customHeight="1" x14ac:dyDescent="0.25"/>
    <row r="982" ht="91.5" customHeight="1" x14ac:dyDescent="0.25"/>
    <row r="983" ht="91.5" customHeight="1" x14ac:dyDescent="0.25"/>
    <row r="984" ht="91.5" customHeight="1" x14ac:dyDescent="0.25"/>
    <row r="985" ht="91.5" customHeight="1" x14ac:dyDescent="0.25"/>
    <row r="986" ht="91.5" customHeight="1" x14ac:dyDescent="0.25"/>
    <row r="987" ht="91.5" customHeight="1" x14ac:dyDescent="0.25"/>
    <row r="988" ht="91.5" customHeight="1" x14ac:dyDescent="0.25"/>
    <row r="989" ht="91.5" customHeight="1" x14ac:dyDescent="0.25"/>
    <row r="990" ht="91.5" customHeight="1" x14ac:dyDescent="0.25"/>
    <row r="991" ht="91.5" customHeight="1" x14ac:dyDescent="0.25"/>
    <row r="992" ht="91.5" customHeight="1" x14ac:dyDescent="0.25"/>
    <row r="993" ht="91.5" customHeight="1" x14ac:dyDescent="0.25"/>
    <row r="994" ht="91.5" customHeight="1" x14ac:dyDescent="0.25"/>
    <row r="995" ht="91.5" customHeight="1" x14ac:dyDescent="0.25"/>
    <row r="996" ht="91.5" customHeight="1" x14ac:dyDescent="0.25"/>
    <row r="997" ht="91.5" customHeight="1" x14ac:dyDescent="0.25"/>
    <row r="998" ht="91.5" customHeight="1" x14ac:dyDescent="0.25"/>
    <row r="999" ht="91.5" customHeight="1" x14ac:dyDescent="0.25"/>
    <row r="1000" ht="91.5" customHeight="1" x14ac:dyDescent="0.25"/>
  </sheetData>
  <autoFilter ref="A3:U7" xr:uid="{00000000-0009-0000-0000-000003000000}"/>
  <mergeCells count="7">
    <mergeCell ref="B8:U8"/>
    <mergeCell ref="C1:S1"/>
    <mergeCell ref="B2:E2"/>
    <mergeCell ref="F2:G2"/>
    <mergeCell ref="H2:I2"/>
    <mergeCell ref="K2:L2"/>
    <mergeCell ref="M2:U2"/>
  </mergeCells>
  <printOptions horizontalCentered="1" verticalCentered="1"/>
  <pageMargins left="0.23622047244094491" right="0.15748031496062992" top="0.31496062992125984" bottom="0.27559055118110237" header="0" footer="0"/>
  <pageSetup paperSize="66" fitToHeight="0" orientation="landscape"/>
  <headerFooter>
    <oddFooter>&amp;C&amp;A&amp;RPágina &amp;P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U19"/>
  <sheetViews>
    <sheetView showGridLines="0" workbookViewId="0"/>
  </sheetViews>
  <sheetFormatPr baseColWidth="10" defaultColWidth="11.25" defaultRowHeight="15" customHeight="1" x14ac:dyDescent="0.25"/>
  <cols>
    <col min="1" max="1" width="4.5" customWidth="1"/>
    <col min="2" max="2" width="32.375" customWidth="1"/>
    <col min="3" max="5" width="34.375" customWidth="1"/>
    <col min="6" max="6" width="36.625" hidden="1" customWidth="1"/>
    <col min="7" max="7" width="30.25" hidden="1" customWidth="1"/>
    <col min="8" max="8" width="23.125" hidden="1" customWidth="1"/>
    <col min="9" max="9" width="26.625" hidden="1" customWidth="1"/>
    <col min="10" max="10" width="44.125" hidden="1" customWidth="1"/>
    <col min="11" max="11" width="33.375" hidden="1" customWidth="1"/>
    <col min="12" max="12" width="27.125" hidden="1" customWidth="1"/>
    <col min="13" max="13" width="40.25" customWidth="1"/>
    <col min="14" max="14" width="45.5" customWidth="1"/>
    <col min="15" max="15" width="57.5" customWidth="1"/>
    <col min="16" max="16" width="80.375" customWidth="1"/>
    <col min="17" max="17" width="21.625" customWidth="1"/>
    <col min="18" max="18" width="27.625" customWidth="1"/>
    <col min="19" max="20" width="18.625" customWidth="1"/>
    <col min="21" max="21" width="18.375" customWidth="1"/>
    <col min="22" max="22" width="11.375" customWidth="1"/>
  </cols>
  <sheetData>
    <row r="1" spans="1:21" ht="30.75" customHeight="1" x14ac:dyDescent="0.25">
      <c r="A1" s="115"/>
      <c r="B1" s="116"/>
      <c r="C1" s="568"/>
      <c r="D1" s="558"/>
      <c r="E1" s="558"/>
      <c r="F1" s="558"/>
      <c r="G1" s="558"/>
      <c r="H1" s="558"/>
      <c r="I1" s="558"/>
      <c r="J1" s="558"/>
      <c r="K1" s="558"/>
      <c r="L1" s="558"/>
      <c r="M1" s="558"/>
      <c r="N1" s="558"/>
      <c r="O1" s="558"/>
      <c r="P1" s="558"/>
      <c r="Q1" s="558"/>
      <c r="R1" s="558"/>
      <c r="S1" s="558"/>
      <c r="T1" s="117"/>
      <c r="U1" s="118"/>
    </row>
    <row r="2" spans="1:21" ht="69.75" customHeight="1" x14ac:dyDescent="0.25">
      <c r="A2" s="115"/>
      <c r="B2" s="569" t="s">
        <v>166</v>
      </c>
      <c r="C2" s="521"/>
      <c r="D2" s="521"/>
      <c r="E2" s="522"/>
      <c r="F2" s="569" t="s">
        <v>167</v>
      </c>
      <c r="G2" s="522"/>
      <c r="H2" s="569" t="s">
        <v>338</v>
      </c>
      <c r="I2" s="522"/>
      <c r="J2" s="119" t="s">
        <v>339</v>
      </c>
      <c r="K2" s="569" t="s">
        <v>170</v>
      </c>
      <c r="L2" s="522"/>
      <c r="M2" s="569" t="s">
        <v>340</v>
      </c>
      <c r="N2" s="521"/>
      <c r="O2" s="521"/>
      <c r="P2" s="521"/>
      <c r="Q2" s="521"/>
      <c r="R2" s="521"/>
      <c r="S2" s="521"/>
      <c r="T2" s="521"/>
      <c r="U2" s="522"/>
    </row>
    <row r="3" spans="1:21" ht="48.75" customHeight="1" x14ac:dyDescent="0.25">
      <c r="A3" s="86"/>
      <c r="B3" s="87" t="s">
        <v>172</v>
      </c>
      <c r="C3" s="87" t="s">
        <v>173</v>
      </c>
      <c r="D3" s="87" t="s">
        <v>174</v>
      </c>
      <c r="E3" s="87" t="s">
        <v>175</v>
      </c>
      <c r="F3" s="87" t="s">
        <v>341</v>
      </c>
      <c r="G3" s="88" t="s">
        <v>175</v>
      </c>
      <c r="H3" s="88" t="s">
        <v>177</v>
      </c>
      <c r="I3" s="88" t="s">
        <v>178</v>
      </c>
      <c r="J3" s="88" t="s">
        <v>342</v>
      </c>
      <c r="K3" s="88" t="s">
        <v>180</v>
      </c>
      <c r="L3" s="88" t="s">
        <v>181</v>
      </c>
      <c r="M3" s="88" t="s">
        <v>182</v>
      </c>
      <c r="N3" s="88" t="s">
        <v>183</v>
      </c>
      <c r="O3" s="88" t="s">
        <v>184</v>
      </c>
      <c r="P3" s="88" t="s">
        <v>343</v>
      </c>
      <c r="Q3" s="88" t="s">
        <v>186</v>
      </c>
      <c r="R3" s="88" t="s">
        <v>187</v>
      </c>
      <c r="S3" s="88" t="s">
        <v>344</v>
      </c>
      <c r="T3" s="88" t="s">
        <v>189</v>
      </c>
      <c r="U3" s="88" t="s">
        <v>190</v>
      </c>
    </row>
    <row r="4" spans="1:21" ht="139.5" customHeight="1" x14ac:dyDescent="0.25">
      <c r="A4" s="90">
        <v>1</v>
      </c>
      <c r="B4" s="91" t="s">
        <v>191</v>
      </c>
      <c r="C4" s="91" t="s">
        <v>268</v>
      </c>
      <c r="D4" s="92" t="s">
        <v>345</v>
      </c>
      <c r="E4" s="92" t="s">
        <v>346</v>
      </c>
      <c r="F4" s="91" t="s">
        <v>271</v>
      </c>
      <c r="G4" s="91" t="s">
        <v>347</v>
      </c>
      <c r="H4" s="92" t="s">
        <v>348</v>
      </c>
      <c r="I4" s="92" t="s">
        <v>349</v>
      </c>
      <c r="J4" s="92" t="s">
        <v>279</v>
      </c>
      <c r="K4" s="92" t="s">
        <v>217</v>
      </c>
      <c r="L4" s="92" t="s">
        <v>281</v>
      </c>
      <c r="M4" s="120" t="s">
        <v>350</v>
      </c>
      <c r="N4" s="121" t="s">
        <v>351</v>
      </c>
      <c r="O4" s="120" t="s">
        <v>352</v>
      </c>
      <c r="P4" s="92" t="s">
        <v>353</v>
      </c>
      <c r="Q4" s="122" t="s">
        <v>244</v>
      </c>
      <c r="R4" s="122" t="s">
        <v>354</v>
      </c>
      <c r="S4" s="123">
        <v>3819603578</v>
      </c>
      <c r="T4" s="123">
        <v>3527399764</v>
      </c>
      <c r="U4" s="123">
        <f>+S4-T4</f>
        <v>292203814</v>
      </c>
    </row>
    <row r="5" spans="1:21" ht="54" customHeight="1" x14ac:dyDescent="0.25">
      <c r="A5" s="115"/>
      <c r="B5" s="570" t="s">
        <v>355</v>
      </c>
      <c r="C5" s="524"/>
      <c r="D5" s="524"/>
      <c r="E5" s="524"/>
      <c r="F5" s="524"/>
      <c r="G5" s="524"/>
      <c r="H5" s="124"/>
      <c r="I5" s="124"/>
      <c r="J5" s="124"/>
      <c r="K5" s="124"/>
      <c r="L5" s="124"/>
      <c r="M5" s="116"/>
      <c r="N5" s="116"/>
      <c r="O5" s="116"/>
      <c r="P5" s="116" t="s">
        <v>332</v>
      </c>
      <c r="Q5" s="125"/>
      <c r="R5" s="125"/>
      <c r="S5" s="118"/>
      <c r="T5" s="118"/>
      <c r="U5" s="118"/>
    </row>
    <row r="6" spans="1:21" ht="18" customHeight="1" x14ac:dyDescent="0.25">
      <c r="A6" s="115"/>
      <c r="B6" s="571" t="s">
        <v>356</v>
      </c>
      <c r="C6" s="558"/>
      <c r="D6" s="558"/>
      <c r="E6" s="116"/>
      <c r="F6" s="124"/>
      <c r="G6" s="124"/>
      <c r="H6" s="124"/>
      <c r="I6" s="124"/>
      <c r="J6" s="124"/>
      <c r="K6" s="124"/>
      <c r="L6" s="124"/>
      <c r="M6" s="116"/>
      <c r="N6" s="116"/>
      <c r="O6" s="116"/>
      <c r="P6" s="116" t="s">
        <v>332</v>
      </c>
      <c r="Q6" s="125"/>
      <c r="R6" s="125"/>
      <c r="S6" s="118"/>
      <c r="T6" s="118"/>
      <c r="U6" s="118"/>
    </row>
    <row r="7" spans="1:21" ht="15.75" x14ac:dyDescent="0.25">
      <c r="A7" s="115"/>
      <c r="B7" s="126"/>
      <c r="C7" s="116"/>
      <c r="D7" s="116"/>
      <c r="E7" s="116"/>
      <c r="F7" s="124"/>
      <c r="G7" s="124"/>
      <c r="H7" s="124"/>
      <c r="I7" s="124"/>
      <c r="J7" s="124"/>
      <c r="K7" s="124"/>
      <c r="L7" s="124"/>
      <c r="M7" s="116"/>
      <c r="N7" s="116"/>
      <c r="O7" s="116"/>
      <c r="P7" s="116" t="s">
        <v>332</v>
      </c>
      <c r="Q7" s="125"/>
      <c r="R7" s="125"/>
      <c r="S7" s="118"/>
      <c r="T7" s="118"/>
      <c r="U7" s="118"/>
    </row>
    <row r="8" spans="1:21" ht="15.75" x14ac:dyDescent="0.25">
      <c r="A8" s="115"/>
      <c r="B8" s="126"/>
      <c r="C8" s="116"/>
      <c r="D8" s="116"/>
      <c r="E8" s="116"/>
      <c r="F8" s="124"/>
      <c r="G8" s="124"/>
      <c r="H8" s="124"/>
      <c r="I8" s="124"/>
      <c r="J8" s="124"/>
      <c r="K8" s="124"/>
      <c r="L8" s="124"/>
      <c r="M8" s="116"/>
      <c r="N8" s="116"/>
      <c r="O8" s="116"/>
      <c r="P8" s="116" t="s">
        <v>332</v>
      </c>
      <c r="Q8" s="125"/>
      <c r="R8" s="125"/>
      <c r="S8" s="118"/>
      <c r="T8" s="118"/>
      <c r="U8" s="118"/>
    </row>
    <row r="9" spans="1:21" ht="15.75" x14ac:dyDescent="0.25">
      <c r="A9" s="115"/>
      <c r="B9" s="126"/>
      <c r="C9" s="116"/>
      <c r="D9" s="116"/>
      <c r="E9" s="116"/>
      <c r="F9" s="124"/>
      <c r="G9" s="124"/>
      <c r="H9" s="124"/>
      <c r="I9" s="124"/>
      <c r="J9" s="124"/>
      <c r="K9" s="124"/>
      <c r="L9" s="124"/>
      <c r="M9" s="116"/>
      <c r="N9" s="116"/>
      <c r="O9" s="116"/>
      <c r="P9" s="116" t="s">
        <v>332</v>
      </c>
      <c r="Q9" s="125"/>
      <c r="R9" s="125"/>
      <c r="S9" s="118"/>
      <c r="T9" s="118"/>
      <c r="U9" s="118"/>
    </row>
    <row r="10" spans="1:21" ht="15.75" x14ac:dyDescent="0.25">
      <c r="A10" s="115"/>
      <c r="B10" s="126"/>
      <c r="C10" s="116"/>
      <c r="D10" s="116"/>
      <c r="E10" s="116"/>
      <c r="F10" s="124"/>
      <c r="G10" s="124"/>
      <c r="H10" s="124"/>
      <c r="I10" s="124"/>
      <c r="J10" s="124"/>
      <c r="K10" s="124"/>
      <c r="L10" s="124"/>
      <c r="M10" s="116"/>
      <c r="N10" s="116"/>
      <c r="O10" s="116"/>
      <c r="P10" s="116" t="s">
        <v>332</v>
      </c>
      <c r="Q10" s="125"/>
      <c r="R10" s="125"/>
      <c r="S10" s="118"/>
      <c r="T10" s="118"/>
      <c r="U10" s="118"/>
    </row>
    <row r="11" spans="1:21" ht="15.75" x14ac:dyDescent="0.25">
      <c r="A11" s="115"/>
      <c r="B11" s="126"/>
      <c r="C11" s="116"/>
      <c r="D11" s="116"/>
      <c r="E11" s="116"/>
      <c r="F11" s="124"/>
      <c r="G11" s="124"/>
      <c r="H11" s="124"/>
      <c r="I11" s="124"/>
      <c r="J11" s="124"/>
      <c r="K11" s="124"/>
      <c r="L11" s="124"/>
      <c r="M11" s="116"/>
      <c r="N11" s="116"/>
      <c r="O11" s="116"/>
      <c r="P11" s="116" t="s">
        <v>332</v>
      </c>
      <c r="Q11" s="125"/>
      <c r="R11" s="125"/>
      <c r="S11" s="118"/>
      <c r="T11" s="118"/>
      <c r="U11" s="118"/>
    </row>
    <row r="12" spans="1:21" ht="15.75" x14ac:dyDescent="0.25">
      <c r="A12" s="115"/>
      <c r="B12" s="126"/>
      <c r="C12" s="116"/>
      <c r="D12" s="116"/>
      <c r="E12" s="116"/>
      <c r="F12" s="124"/>
      <c r="G12" s="124"/>
      <c r="H12" s="124"/>
      <c r="I12" s="124"/>
      <c r="J12" s="124"/>
      <c r="K12" s="124"/>
      <c r="L12" s="124"/>
      <c r="M12" s="116"/>
      <c r="N12" s="116"/>
      <c r="O12" s="116"/>
      <c r="P12" s="116" t="s">
        <v>332</v>
      </c>
      <c r="Q12" s="125"/>
      <c r="R12" s="125"/>
      <c r="S12" s="118"/>
      <c r="T12" s="118"/>
      <c r="U12" s="118"/>
    </row>
    <row r="13" spans="1:21" ht="15.75" x14ac:dyDescent="0.25">
      <c r="A13" s="115"/>
      <c r="B13" s="126"/>
      <c r="C13" s="116"/>
      <c r="D13" s="116"/>
      <c r="E13" s="116"/>
      <c r="F13" s="124"/>
      <c r="G13" s="124"/>
      <c r="H13" s="124"/>
      <c r="I13" s="124"/>
      <c r="J13" s="124"/>
      <c r="K13" s="124"/>
      <c r="L13" s="124"/>
      <c r="M13" s="116"/>
      <c r="N13" s="116"/>
      <c r="O13" s="116"/>
      <c r="P13" s="116" t="s">
        <v>332</v>
      </c>
      <c r="Q13" s="125"/>
      <c r="R13" s="125"/>
      <c r="S13" s="118"/>
      <c r="T13" s="118"/>
      <c r="U13" s="118"/>
    </row>
    <row r="14" spans="1:21" ht="15.75" x14ac:dyDescent="0.25">
      <c r="A14" s="115"/>
      <c r="B14" s="126"/>
      <c r="C14" s="116"/>
      <c r="D14" s="116"/>
      <c r="E14" s="116"/>
      <c r="F14" s="124"/>
      <c r="G14" s="124"/>
      <c r="H14" s="124"/>
      <c r="I14" s="124"/>
      <c r="J14" s="124"/>
      <c r="K14" s="124"/>
      <c r="L14" s="124"/>
      <c r="M14" s="116"/>
      <c r="N14" s="116"/>
      <c r="O14" s="116"/>
      <c r="P14" s="116" t="s">
        <v>332</v>
      </c>
      <c r="Q14" s="125"/>
      <c r="R14" s="125"/>
      <c r="S14" s="118"/>
      <c r="T14" s="118"/>
      <c r="U14" s="118"/>
    </row>
    <row r="15" spans="1:21" ht="15.75" x14ac:dyDescent="0.25">
      <c r="A15" s="115"/>
      <c r="B15" s="126"/>
      <c r="C15" s="116"/>
      <c r="D15" s="116"/>
      <c r="E15" s="116"/>
      <c r="F15" s="124"/>
      <c r="G15" s="124"/>
      <c r="H15" s="124"/>
      <c r="I15" s="124"/>
      <c r="J15" s="124"/>
      <c r="K15" s="124"/>
      <c r="L15" s="124"/>
      <c r="M15" s="116"/>
      <c r="N15" s="116"/>
      <c r="O15" s="116"/>
      <c r="P15" s="116" t="s">
        <v>332</v>
      </c>
      <c r="Q15" s="125"/>
      <c r="R15" s="125"/>
      <c r="S15" s="118"/>
      <c r="T15" s="118"/>
      <c r="U15" s="118"/>
    </row>
    <row r="16" spans="1:21" ht="15.75" x14ac:dyDescent="0.25">
      <c r="A16" s="115"/>
      <c r="B16" s="126"/>
      <c r="C16" s="116"/>
      <c r="D16" s="116"/>
      <c r="E16" s="116"/>
      <c r="F16" s="124"/>
      <c r="G16" s="124"/>
      <c r="H16" s="124"/>
      <c r="I16" s="124"/>
      <c r="J16" s="124"/>
      <c r="K16" s="124"/>
      <c r="L16" s="124"/>
      <c r="M16" s="116"/>
      <c r="N16" s="116"/>
      <c r="O16" s="116"/>
      <c r="P16" s="116" t="s">
        <v>332</v>
      </c>
      <c r="Q16" s="125"/>
      <c r="R16" s="125"/>
      <c r="S16" s="118"/>
      <c r="T16" s="118"/>
      <c r="U16" s="118"/>
    </row>
    <row r="17" spans="1:21" ht="15.75" x14ac:dyDescent="0.25">
      <c r="A17" s="115"/>
      <c r="B17" s="126"/>
      <c r="C17" s="116"/>
      <c r="D17" s="116"/>
      <c r="E17" s="116"/>
      <c r="F17" s="124"/>
      <c r="G17" s="124"/>
      <c r="H17" s="124"/>
      <c r="I17" s="124"/>
      <c r="J17" s="124"/>
      <c r="K17" s="124"/>
      <c r="L17" s="124"/>
      <c r="M17" s="116"/>
      <c r="N17" s="116"/>
      <c r="O17" s="116"/>
      <c r="P17" s="116" t="s">
        <v>332</v>
      </c>
      <c r="Q17" s="125"/>
      <c r="R17" s="125"/>
      <c r="S17" s="118"/>
      <c r="T17" s="118"/>
      <c r="U17" s="118"/>
    </row>
    <row r="18" spans="1:21" ht="15.75" x14ac:dyDescent="0.25">
      <c r="A18" s="115"/>
      <c r="B18" s="126"/>
      <c r="C18" s="116"/>
      <c r="D18" s="116"/>
      <c r="E18" s="116"/>
      <c r="F18" s="124"/>
      <c r="G18" s="124"/>
      <c r="H18" s="124"/>
      <c r="I18" s="124"/>
      <c r="J18" s="124"/>
      <c r="K18" s="124"/>
      <c r="L18" s="124"/>
      <c r="M18" s="116"/>
      <c r="N18" s="116"/>
      <c r="O18" s="116"/>
      <c r="P18" s="116" t="s">
        <v>332</v>
      </c>
      <c r="Q18" s="125"/>
      <c r="R18" s="125"/>
      <c r="S18" s="118"/>
      <c r="T18" s="118"/>
      <c r="U18" s="118"/>
    </row>
    <row r="19" spans="1:21" ht="15.75" x14ac:dyDescent="0.25">
      <c r="A19" s="115"/>
      <c r="B19" s="127"/>
      <c r="C19" s="128"/>
      <c r="D19" s="128"/>
      <c r="E19" s="128"/>
      <c r="F19" s="129"/>
      <c r="G19" s="129"/>
      <c r="H19" s="129"/>
      <c r="I19" s="129"/>
      <c r="J19" s="129"/>
      <c r="K19" s="129"/>
      <c r="L19" s="129"/>
      <c r="M19" s="128"/>
      <c r="N19" s="128"/>
      <c r="O19" s="128"/>
      <c r="P19" s="128" t="s">
        <v>332</v>
      </c>
      <c r="Q19" s="130"/>
      <c r="R19" s="130"/>
      <c r="S19" s="131"/>
      <c r="T19" s="131"/>
      <c r="U19" s="131"/>
    </row>
  </sheetData>
  <mergeCells count="8">
    <mergeCell ref="B5:G5"/>
    <mergeCell ref="B6:D6"/>
    <mergeCell ref="C1:S1"/>
    <mergeCell ref="B2:E2"/>
    <mergeCell ref="F2:G2"/>
    <mergeCell ref="H2:I2"/>
    <mergeCell ref="K2:L2"/>
    <mergeCell ref="M2:U2"/>
  </mergeCells>
  <printOptions horizontalCentered="1" verticalCentered="1"/>
  <pageMargins left="0.23622047244094491" right="0.15748031496062992" top="0.31496062992125984" bottom="0.27559055118110237" header="0" footer="0"/>
  <pageSetup paperSize="66" fitToHeight="0" orientation="landscape"/>
  <headerFooter>
    <oddFooter>&amp;C&amp;A&amp;RPágina &amp;P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
  <sheetViews>
    <sheetView workbookViewId="0"/>
  </sheetViews>
  <sheetFormatPr baseColWidth="10" defaultColWidth="11.25" defaultRowHeight="15" customHeight="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30D2A"/>
    <pageSetUpPr fitToPage="1"/>
  </sheetPr>
  <dimension ref="A1:Z49"/>
  <sheetViews>
    <sheetView workbookViewId="0"/>
  </sheetViews>
  <sheetFormatPr baseColWidth="10" defaultColWidth="11.25" defaultRowHeight="15" customHeight="1" x14ac:dyDescent="0.25"/>
  <cols>
    <col min="1" max="1" width="4.5" customWidth="1"/>
    <col min="2" max="2" width="39.125" customWidth="1"/>
    <col min="3" max="3" width="31" customWidth="1"/>
    <col min="4" max="4" width="20.375" customWidth="1"/>
    <col min="5" max="6" width="16.625" customWidth="1"/>
    <col min="7" max="8" width="19.125" customWidth="1"/>
    <col min="9" max="9" width="16.125" customWidth="1"/>
    <col min="10" max="11" width="16.625" customWidth="1"/>
    <col min="12" max="12" width="21.25" customWidth="1"/>
    <col min="13" max="26" width="11" customWidth="1"/>
  </cols>
  <sheetData>
    <row r="1" spans="1:26" ht="27" customHeight="1" x14ac:dyDescent="0.25">
      <c r="B1" s="572" t="s">
        <v>357</v>
      </c>
      <c r="C1" s="573"/>
      <c r="D1" s="573"/>
      <c r="E1" s="573"/>
      <c r="F1" s="573"/>
      <c r="G1" s="573"/>
      <c r="H1" s="574"/>
    </row>
    <row r="2" spans="1:26" ht="27" customHeight="1" x14ac:dyDescent="0.25">
      <c r="B2" s="575" t="s">
        <v>358</v>
      </c>
      <c r="C2" s="558"/>
      <c r="D2" s="558"/>
      <c r="E2" s="558"/>
      <c r="F2" s="558"/>
      <c r="G2" s="558"/>
      <c r="H2" s="576"/>
    </row>
    <row r="3" spans="1:26" ht="27" customHeight="1" x14ac:dyDescent="0.25">
      <c r="B3" s="577" t="s">
        <v>359</v>
      </c>
      <c r="C3" s="527"/>
      <c r="D3" s="527"/>
      <c r="E3" s="527"/>
      <c r="F3" s="527"/>
      <c r="G3" s="527"/>
      <c r="H3" s="578"/>
    </row>
    <row r="4" spans="1:26" ht="50.25" customHeight="1" x14ac:dyDescent="0.25">
      <c r="B4" s="132" t="s">
        <v>182</v>
      </c>
      <c r="C4" s="133" t="s">
        <v>360</v>
      </c>
      <c r="D4" s="133" t="s">
        <v>187</v>
      </c>
      <c r="E4" s="133" t="s">
        <v>361</v>
      </c>
      <c r="F4" s="134" t="s">
        <v>362</v>
      </c>
      <c r="G4" s="133" t="s">
        <v>363</v>
      </c>
      <c r="H4" s="135" t="s">
        <v>364</v>
      </c>
    </row>
    <row r="5" spans="1:26" ht="38.25" x14ac:dyDescent="0.25">
      <c r="A5" s="136"/>
      <c r="B5" s="137" t="s">
        <v>365</v>
      </c>
      <c r="C5" s="138" t="s">
        <v>366</v>
      </c>
      <c r="D5" s="139" t="s">
        <v>367</v>
      </c>
      <c r="E5" s="140">
        <v>10113616335.25</v>
      </c>
      <c r="F5" s="140">
        <v>5818657772.5699997</v>
      </c>
      <c r="G5" s="140">
        <v>4294958562.6800003</v>
      </c>
      <c r="H5" s="141">
        <v>4294958562.6800003</v>
      </c>
      <c r="I5" s="136"/>
      <c r="J5" s="136"/>
      <c r="K5" s="136"/>
      <c r="L5" s="136"/>
      <c r="M5" s="136"/>
      <c r="N5" s="136"/>
      <c r="O5" s="136"/>
      <c r="P5" s="136"/>
      <c r="Q5" s="136"/>
      <c r="R5" s="136"/>
      <c r="S5" s="136"/>
      <c r="T5" s="136"/>
      <c r="U5" s="136"/>
      <c r="V5" s="136"/>
      <c r="W5" s="136"/>
      <c r="X5" s="136"/>
      <c r="Y5" s="136"/>
      <c r="Z5" s="136"/>
    </row>
    <row r="6" spans="1:26" ht="63.75" x14ac:dyDescent="0.25">
      <c r="A6" s="136"/>
      <c r="B6" s="137" t="s">
        <v>368</v>
      </c>
      <c r="C6" s="138" t="s">
        <v>369</v>
      </c>
      <c r="D6" s="139" t="s">
        <v>370</v>
      </c>
      <c r="E6" s="140">
        <v>17004028000</v>
      </c>
      <c r="F6" s="140">
        <v>11325105662</v>
      </c>
      <c r="G6" s="140">
        <v>5678922338</v>
      </c>
      <c r="H6" s="141">
        <v>5678922338</v>
      </c>
      <c r="I6" s="136"/>
      <c r="J6" s="136"/>
      <c r="K6" s="136"/>
      <c r="L6" s="136"/>
      <c r="M6" s="136"/>
      <c r="N6" s="136"/>
      <c r="O6" s="136"/>
      <c r="P6" s="136"/>
      <c r="Q6" s="136"/>
      <c r="R6" s="136"/>
      <c r="S6" s="136"/>
      <c r="T6" s="136"/>
      <c r="U6" s="136"/>
      <c r="V6" s="136"/>
      <c r="W6" s="136"/>
      <c r="X6" s="136"/>
      <c r="Y6" s="136"/>
      <c r="Z6" s="136"/>
    </row>
    <row r="7" spans="1:26" ht="51" x14ac:dyDescent="0.25">
      <c r="A7" s="136"/>
      <c r="B7" s="137" t="s">
        <v>371</v>
      </c>
      <c r="C7" s="138" t="s">
        <v>369</v>
      </c>
      <c r="D7" s="139" t="s">
        <v>372</v>
      </c>
      <c r="E7" s="140">
        <v>209252041</v>
      </c>
      <c r="F7" s="140">
        <v>201378392</v>
      </c>
      <c r="G7" s="140">
        <v>7873649</v>
      </c>
      <c r="H7" s="141">
        <v>7873649</v>
      </c>
      <c r="I7" s="136"/>
      <c r="J7" s="136"/>
      <c r="K7" s="136"/>
      <c r="L7" s="136"/>
      <c r="M7" s="136"/>
      <c r="N7" s="136"/>
      <c r="O7" s="136"/>
      <c r="P7" s="136"/>
      <c r="Q7" s="136"/>
      <c r="R7" s="136"/>
      <c r="S7" s="136"/>
      <c r="T7" s="136"/>
      <c r="U7" s="136"/>
      <c r="V7" s="136"/>
      <c r="W7" s="136"/>
      <c r="X7" s="136"/>
      <c r="Y7" s="136"/>
      <c r="Z7" s="136"/>
    </row>
    <row r="8" spans="1:26" ht="51" x14ac:dyDescent="0.25">
      <c r="A8" s="136"/>
      <c r="B8" s="137" t="s">
        <v>230</v>
      </c>
      <c r="C8" s="138" t="s">
        <v>373</v>
      </c>
      <c r="D8" s="139" t="s">
        <v>374</v>
      </c>
      <c r="E8" s="140">
        <v>959900000</v>
      </c>
      <c r="F8" s="140">
        <v>542861822</v>
      </c>
      <c r="G8" s="140">
        <v>417038178</v>
      </c>
      <c r="H8" s="141">
        <v>417038178</v>
      </c>
      <c r="I8" s="136"/>
      <c r="J8" s="136"/>
      <c r="K8" s="136"/>
      <c r="L8" s="136"/>
      <c r="M8" s="136"/>
      <c r="N8" s="136"/>
      <c r="O8" s="136"/>
      <c r="P8" s="136"/>
      <c r="Q8" s="136"/>
      <c r="R8" s="136"/>
      <c r="S8" s="136"/>
      <c r="T8" s="136"/>
      <c r="U8" s="136"/>
      <c r="V8" s="136"/>
      <c r="W8" s="136"/>
      <c r="X8" s="136"/>
      <c r="Y8" s="136"/>
      <c r="Z8" s="136"/>
    </row>
    <row r="9" spans="1:26" ht="51" x14ac:dyDescent="0.25">
      <c r="A9" s="136"/>
      <c r="B9" s="137" t="s">
        <v>375</v>
      </c>
      <c r="C9" s="138" t="s">
        <v>376</v>
      </c>
      <c r="D9" s="139" t="s">
        <v>374</v>
      </c>
      <c r="E9" s="140">
        <v>290000000</v>
      </c>
      <c r="F9" s="140">
        <v>259622681</v>
      </c>
      <c r="G9" s="140">
        <v>30377319</v>
      </c>
      <c r="H9" s="141">
        <v>30377319</v>
      </c>
      <c r="I9" s="136"/>
      <c r="J9" s="136"/>
      <c r="K9" s="136"/>
      <c r="L9" s="136"/>
      <c r="M9" s="136"/>
      <c r="N9" s="136"/>
      <c r="O9" s="136"/>
      <c r="P9" s="136"/>
      <c r="Q9" s="136"/>
      <c r="R9" s="136"/>
      <c r="S9" s="136"/>
      <c r="T9" s="136"/>
      <c r="U9" s="136"/>
      <c r="V9" s="136"/>
      <c r="W9" s="136"/>
      <c r="X9" s="136"/>
      <c r="Y9" s="136"/>
      <c r="Z9" s="136"/>
    </row>
    <row r="10" spans="1:26" ht="51" x14ac:dyDescent="0.25">
      <c r="A10" s="136"/>
      <c r="B10" s="137" t="s">
        <v>377</v>
      </c>
      <c r="C10" s="138" t="s">
        <v>373</v>
      </c>
      <c r="D10" s="139" t="s">
        <v>374</v>
      </c>
      <c r="E10" s="140">
        <v>290000000</v>
      </c>
      <c r="F10" s="140">
        <v>287026163</v>
      </c>
      <c r="G10" s="140">
        <v>2973837</v>
      </c>
      <c r="H10" s="141">
        <v>2973837</v>
      </c>
      <c r="I10" s="136"/>
      <c r="J10" s="136"/>
      <c r="K10" s="136"/>
      <c r="L10" s="136"/>
      <c r="M10" s="136"/>
      <c r="N10" s="136"/>
      <c r="O10" s="136"/>
      <c r="P10" s="136"/>
      <c r="Q10" s="136"/>
      <c r="R10" s="136"/>
      <c r="S10" s="136"/>
      <c r="T10" s="136"/>
      <c r="U10" s="136"/>
      <c r="V10" s="136"/>
      <c r="W10" s="136"/>
      <c r="X10" s="136"/>
      <c r="Y10" s="136"/>
      <c r="Z10" s="136"/>
    </row>
    <row r="11" spans="1:26" ht="15.75" x14ac:dyDescent="0.25">
      <c r="A11" s="136"/>
      <c r="B11" s="137" t="s">
        <v>378</v>
      </c>
      <c r="C11" s="138" t="s">
        <v>379</v>
      </c>
      <c r="D11" s="139" t="s">
        <v>301</v>
      </c>
      <c r="E11" s="140">
        <v>120734922</v>
      </c>
      <c r="F11" s="140">
        <v>117854266</v>
      </c>
      <c r="G11" s="140">
        <v>2880656</v>
      </c>
      <c r="H11" s="141">
        <v>2880656</v>
      </c>
      <c r="I11" s="136"/>
      <c r="J11" s="136"/>
      <c r="K11" s="136"/>
      <c r="L11" s="136"/>
      <c r="M11" s="136"/>
      <c r="N11" s="136"/>
      <c r="O11" s="136"/>
      <c r="P11" s="136"/>
      <c r="Q11" s="136"/>
      <c r="R11" s="136"/>
      <c r="S11" s="136"/>
      <c r="T11" s="136"/>
      <c r="U11" s="136"/>
      <c r="V11" s="136"/>
      <c r="W11" s="136"/>
      <c r="X11" s="136"/>
      <c r="Y11" s="136"/>
      <c r="Z11" s="136"/>
    </row>
    <row r="12" spans="1:26" ht="38.25" x14ac:dyDescent="0.25">
      <c r="A12" s="136"/>
      <c r="B12" s="137" t="s">
        <v>380</v>
      </c>
      <c r="C12" s="138" t="s">
        <v>381</v>
      </c>
      <c r="D12" s="139" t="s">
        <v>382</v>
      </c>
      <c r="E12" s="140">
        <v>512213470</v>
      </c>
      <c r="F12" s="140">
        <v>87773534</v>
      </c>
      <c r="G12" s="140">
        <v>424439936</v>
      </c>
      <c r="H12" s="141">
        <v>349839311</v>
      </c>
      <c r="I12" s="136"/>
      <c r="J12" s="136"/>
      <c r="K12" s="136"/>
      <c r="L12" s="136"/>
      <c r="M12" s="136"/>
      <c r="N12" s="136"/>
      <c r="O12" s="136"/>
      <c r="P12" s="136"/>
      <c r="Q12" s="136"/>
      <c r="R12" s="136"/>
      <c r="S12" s="136"/>
      <c r="T12" s="136"/>
      <c r="U12" s="136"/>
      <c r="V12" s="136"/>
      <c r="W12" s="136"/>
      <c r="X12" s="136"/>
      <c r="Y12" s="136"/>
      <c r="Z12" s="136"/>
    </row>
    <row r="13" spans="1:26" ht="25.5" x14ac:dyDescent="0.25">
      <c r="A13" s="136"/>
      <c r="B13" s="137" t="s">
        <v>383</v>
      </c>
      <c r="C13" s="138" t="s">
        <v>373</v>
      </c>
      <c r="D13" s="139" t="s">
        <v>384</v>
      </c>
      <c r="E13" s="140">
        <v>195547000</v>
      </c>
      <c r="F13" s="140">
        <v>162250935</v>
      </c>
      <c r="G13" s="140">
        <v>33296065</v>
      </c>
      <c r="H13" s="141">
        <v>33296065</v>
      </c>
      <c r="I13" s="136"/>
      <c r="J13" s="136"/>
      <c r="K13" s="136"/>
      <c r="L13" s="136"/>
      <c r="M13" s="136"/>
      <c r="N13" s="136"/>
      <c r="O13" s="136"/>
      <c r="P13" s="136"/>
      <c r="Q13" s="136"/>
      <c r="R13" s="136"/>
      <c r="S13" s="136"/>
      <c r="T13" s="136"/>
      <c r="U13" s="136"/>
      <c r="V13" s="136"/>
      <c r="W13" s="136"/>
      <c r="X13" s="136"/>
      <c r="Y13" s="136"/>
      <c r="Z13" s="136"/>
    </row>
    <row r="14" spans="1:26" ht="51" x14ac:dyDescent="0.25">
      <c r="A14" s="136"/>
      <c r="B14" s="137" t="s">
        <v>385</v>
      </c>
      <c r="C14" s="138" t="s">
        <v>386</v>
      </c>
      <c r="D14" s="139" t="s">
        <v>278</v>
      </c>
      <c r="E14" s="140">
        <v>409372000</v>
      </c>
      <c r="F14" s="140">
        <v>59271720</v>
      </c>
      <c r="G14" s="140">
        <v>350100280</v>
      </c>
      <c r="H14" s="141">
        <v>345355280</v>
      </c>
      <c r="I14" s="136"/>
      <c r="J14" s="136"/>
      <c r="K14" s="136"/>
      <c r="L14" s="136"/>
      <c r="M14" s="136"/>
      <c r="N14" s="136"/>
      <c r="O14" s="136"/>
      <c r="P14" s="136"/>
      <c r="Q14" s="136"/>
      <c r="R14" s="136"/>
      <c r="S14" s="136"/>
      <c r="T14" s="136"/>
      <c r="U14" s="136"/>
      <c r="V14" s="136"/>
      <c r="W14" s="136"/>
      <c r="X14" s="136"/>
      <c r="Y14" s="136"/>
      <c r="Z14" s="136"/>
    </row>
    <row r="15" spans="1:26" ht="25.5" x14ac:dyDescent="0.25">
      <c r="A15" s="136"/>
      <c r="B15" s="137" t="s">
        <v>387</v>
      </c>
      <c r="C15" s="138" t="s">
        <v>373</v>
      </c>
      <c r="D15" s="139" t="s">
        <v>388</v>
      </c>
      <c r="E15" s="140">
        <v>2393813945</v>
      </c>
      <c r="F15" s="140">
        <v>644713968</v>
      </c>
      <c r="G15" s="140">
        <v>1749099977</v>
      </c>
      <c r="H15" s="141">
        <v>1574189979.3</v>
      </c>
      <c r="I15" s="136"/>
      <c r="J15" s="136"/>
      <c r="K15" s="136"/>
      <c r="L15" s="136"/>
      <c r="M15" s="136"/>
      <c r="N15" s="136"/>
      <c r="O15" s="136"/>
      <c r="P15" s="136"/>
      <c r="Q15" s="136"/>
      <c r="R15" s="136"/>
      <c r="S15" s="136"/>
      <c r="T15" s="136"/>
      <c r="U15" s="136"/>
      <c r="V15" s="136"/>
      <c r="W15" s="136"/>
      <c r="X15" s="136"/>
      <c r="Y15" s="136"/>
      <c r="Z15" s="136"/>
    </row>
    <row r="16" spans="1:26" ht="63.75" x14ac:dyDescent="0.25">
      <c r="A16" s="136"/>
      <c r="B16" s="137" t="s">
        <v>389</v>
      </c>
      <c r="C16" s="138" t="s">
        <v>386</v>
      </c>
      <c r="D16" s="139" t="s">
        <v>390</v>
      </c>
      <c r="E16" s="140">
        <v>737912802</v>
      </c>
      <c r="F16" s="140">
        <v>138500000</v>
      </c>
      <c r="G16" s="140">
        <v>599412802</v>
      </c>
      <c r="H16" s="141">
        <v>599412802</v>
      </c>
      <c r="I16" s="136"/>
      <c r="J16" s="136"/>
      <c r="K16" s="136"/>
      <c r="L16" s="136"/>
      <c r="M16" s="136"/>
      <c r="N16" s="136"/>
      <c r="O16" s="136"/>
      <c r="P16" s="136"/>
      <c r="Q16" s="136"/>
      <c r="R16" s="136"/>
      <c r="S16" s="136"/>
      <c r="T16" s="136"/>
      <c r="U16" s="136"/>
      <c r="V16" s="136"/>
      <c r="W16" s="136"/>
      <c r="X16" s="136"/>
      <c r="Y16" s="136"/>
      <c r="Z16" s="136"/>
    </row>
    <row r="17" spans="1:26" ht="63.75" x14ac:dyDescent="0.25">
      <c r="A17" s="136"/>
      <c r="B17" s="137" t="s">
        <v>316</v>
      </c>
      <c r="C17" s="138" t="s">
        <v>391</v>
      </c>
      <c r="D17" s="139" t="s">
        <v>392</v>
      </c>
      <c r="E17" s="140">
        <v>96630310000</v>
      </c>
      <c r="F17" s="140">
        <v>1663067502</v>
      </c>
      <c r="G17" s="140">
        <v>94967242498</v>
      </c>
      <c r="H17" s="141">
        <v>59846236696</v>
      </c>
      <c r="I17" s="136"/>
      <c r="J17" s="136"/>
      <c r="K17" s="136"/>
      <c r="L17" s="136"/>
      <c r="M17" s="136"/>
      <c r="N17" s="136"/>
      <c r="O17" s="136"/>
      <c r="P17" s="136"/>
      <c r="Q17" s="136"/>
      <c r="R17" s="136"/>
      <c r="S17" s="136"/>
      <c r="T17" s="136"/>
      <c r="U17" s="136"/>
      <c r="V17" s="136"/>
      <c r="W17" s="136"/>
      <c r="X17" s="136"/>
      <c r="Y17" s="136"/>
      <c r="Z17" s="136"/>
    </row>
    <row r="18" spans="1:26" ht="38.25" x14ac:dyDescent="0.25">
      <c r="A18" s="136"/>
      <c r="B18" s="137" t="s">
        <v>323</v>
      </c>
      <c r="C18" s="138" t="s">
        <v>369</v>
      </c>
      <c r="D18" s="139" t="s">
        <v>392</v>
      </c>
      <c r="E18" s="140">
        <v>101566718674</v>
      </c>
      <c r="F18" s="140">
        <v>2913418053</v>
      </c>
      <c r="G18" s="140">
        <v>98653300621</v>
      </c>
      <c r="H18" s="141">
        <v>74532293901.08017</v>
      </c>
      <c r="I18" s="136"/>
      <c r="J18" s="136"/>
      <c r="K18" s="136"/>
      <c r="L18" s="136"/>
      <c r="M18" s="136"/>
      <c r="N18" s="136"/>
      <c r="O18" s="136"/>
      <c r="P18" s="136"/>
      <c r="Q18" s="136"/>
      <c r="R18" s="136"/>
      <c r="S18" s="136"/>
      <c r="T18" s="136"/>
      <c r="U18" s="136"/>
      <c r="V18" s="136"/>
      <c r="W18" s="136"/>
      <c r="X18" s="136"/>
      <c r="Y18" s="136"/>
      <c r="Z18" s="136"/>
    </row>
    <row r="19" spans="1:26" ht="51" x14ac:dyDescent="0.25">
      <c r="A19" s="136"/>
      <c r="B19" s="137" t="s">
        <v>328</v>
      </c>
      <c r="C19" s="138" t="s">
        <v>393</v>
      </c>
      <c r="D19" s="139" t="s">
        <v>392</v>
      </c>
      <c r="E19" s="140">
        <v>10927413799</v>
      </c>
      <c r="F19" s="140">
        <v>2108903178</v>
      </c>
      <c r="G19" s="140">
        <v>8818510621</v>
      </c>
      <c r="H19" s="141">
        <v>5849395696</v>
      </c>
      <c r="I19" s="136"/>
      <c r="J19" s="136"/>
      <c r="K19" s="136"/>
      <c r="L19" s="136"/>
      <c r="M19" s="136"/>
      <c r="N19" s="136"/>
      <c r="O19" s="136"/>
      <c r="P19" s="136"/>
      <c r="Q19" s="136"/>
      <c r="R19" s="136"/>
      <c r="S19" s="136"/>
      <c r="T19" s="136"/>
      <c r="U19" s="136"/>
      <c r="V19" s="136"/>
      <c r="W19" s="136"/>
      <c r="X19" s="136"/>
      <c r="Y19" s="136"/>
      <c r="Z19" s="136"/>
    </row>
    <row r="20" spans="1:26" ht="25.5" x14ac:dyDescent="0.25">
      <c r="A20" s="136"/>
      <c r="B20" s="137" t="s">
        <v>394</v>
      </c>
      <c r="C20" s="138" t="s">
        <v>386</v>
      </c>
      <c r="D20" s="139" t="s">
        <v>395</v>
      </c>
      <c r="E20" s="140">
        <v>1546730604</v>
      </c>
      <c r="F20" s="140">
        <v>154194154</v>
      </c>
      <c r="G20" s="140">
        <v>1392536450</v>
      </c>
      <c r="H20" s="141">
        <v>1392536450</v>
      </c>
      <c r="I20" s="136"/>
      <c r="J20" s="136"/>
      <c r="K20" s="136"/>
      <c r="L20" s="136"/>
      <c r="M20" s="136"/>
      <c r="N20" s="136"/>
      <c r="O20" s="136"/>
      <c r="P20" s="136"/>
      <c r="Q20" s="136"/>
      <c r="R20" s="136"/>
      <c r="S20" s="136"/>
      <c r="T20" s="136"/>
      <c r="U20" s="136"/>
      <c r="V20" s="136"/>
      <c r="W20" s="136"/>
      <c r="X20" s="136"/>
      <c r="Y20" s="136"/>
      <c r="Z20" s="136"/>
    </row>
    <row r="21" spans="1:26" ht="12" customHeight="1" x14ac:dyDescent="0.25">
      <c r="B21" s="579" t="s">
        <v>396</v>
      </c>
      <c r="C21" s="521"/>
      <c r="D21" s="521"/>
      <c r="E21" s="521"/>
      <c r="F21" s="522"/>
      <c r="G21" s="142">
        <f t="shared" ref="G21:H21" si="0">SUM(G5:G20)</f>
        <v>217422963789.67999</v>
      </c>
      <c r="H21" s="143">
        <f t="shared" si="0"/>
        <v>154957580720.06018</v>
      </c>
    </row>
    <row r="22" spans="1:26" ht="12" customHeight="1" x14ac:dyDescent="0.25">
      <c r="B22" s="144"/>
      <c r="C22" s="145"/>
      <c r="D22" s="145"/>
      <c r="E22" s="146"/>
      <c r="F22" s="147"/>
      <c r="G22" s="148"/>
      <c r="H22" s="148"/>
      <c r="I22" s="148"/>
    </row>
    <row r="23" spans="1:26" ht="27" customHeight="1" x14ac:dyDescent="0.35">
      <c r="B23" s="580" t="s">
        <v>397</v>
      </c>
      <c r="C23" s="521"/>
      <c r="D23" s="521"/>
      <c r="E23" s="521"/>
      <c r="F23" s="521"/>
      <c r="G23" s="521"/>
      <c r="H23" s="581"/>
    </row>
    <row r="24" spans="1:26" ht="12" customHeight="1" x14ac:dyDescent="0.25">
      <c r="B24" s="582" t="s">
        <v>182</v>
      </c>
      <c r="C24" s="522"/>
      <c r="D24" s="583" t="s">
        <v>360</v>
      </c>
      <c r="E24" s="522"/>
      <c r="F24" s="133" t="s">
        <v>187</v>
      </c>
      <c r="G24" s="133" t="s">
        <v>398</v>
      </c>
      <c r="H24" s="135" t="s">
        <v>364</v>
      </c>
    </row>
    <row r="25" spans="1:26" ht="80.25" customHeight="1" x14ac:dyDescent="0.25">
      <c r="B25" s="584" t="s">
        <v>399</v>
      </c>
      <c r="C25" s="522"/>
      <c r="D25" s="585" t="s">
        <v>400</v>
      </c>
      <c r="E25" s="522"/>
      <c r="F25" s="149" t="s">
        <v>401</v>
      </c>
      <c r="G25" s="150">
        <v>8200000000</v>
      </c>
      <c r="H25" s="151">
        <f t="shared" ref="H25:H26" si="1">+G25</f>
        <v>8200000000</v>
      </c>
    </row>
    <row r="26" spans="1:26" ht="64.5" customHeight="1" x14ac:dyDescent="0.25">
      <c r="B26" s="584" t="s">
        <v>402</v>
      </c>
      <c r="C26" s="522"/>
      <c r="D26" s="585" t="s">
        <v>403</v>
      </c>
      <c r="E26" s="522"/>
      <c r="F26" s="149" t="s">
        <v>401</v>
      </c>
      <c r="G26" s="150">
        <v>1200000000</v>
      </c>
      <c r="H26" s="151">
        <f t="shared" si="1"/>
        <v>1200000000</v>
      </c>
    </row>
    <row r="27" spans="1:26" ht="12" customHeight="1" x14ac:dyDescent="0.25">
      <c r="B27" s="579" t="s">
        <v>396</v>
      </c>
      <c r="C27" s="521"/>
      <c r="D27" s="521"/>
      <c r="E27" s="521"/>
      <c r="F27" s="522"/>
      <c r="G27" s="152">
        <f t="shared" ref="G27:H27" si="2">SUM(G25:G26)</f>
        <v>9400000000</v>
      </c>
      <c r="H27" s="153">
        <f t="shared" si="2"/>
        <v>9400000000</v>
      </c>
    </row>
    <row r="28" spans="1:26" ht="28.5" customHeight="1" x14ac:dyDescent="0.35">
      <c r="B28" s="580" t="s">
        <v>404</v>
      </c>
      <c r="C28" s="521"/>
      <c r="D28" s="521"/>
      <c r="E28" s="521"/>
      <c r="F28" s="521"/>
      <c r="G28" s="521"/>
      <c r="H28" s="581"/>
    </row>
    <row r="29" spans="1:26" ht="12" customHeight="1" x14ac:dyDescent="0.25">
      <c r="B29" s="586" t="s">
        <v>405</v>
      </c>
      <c r="C29" s="521"/>
      <c r="D29" s="521"/>
      <c r="E29" s="522"/>
      <c r="F29" s="154" t="s">
        <v>406</v>
      </c>
      <c r="G29" s="155" t="s">
        <v>398</v>
      </c>
      <c r="H29" s="135" t="s">
        <v>364</v>
      </c>
    </row>
    <row r="30" spans="1:26" ht="19.5" customHeight="1" x14ac:dyDescent="0.25">
      <c r="B30" s="587" t="s">
        <v>407</v>
      </c>
      <c r="C30" s="521"/>
      <c r="D30" s="521"/>
      <c r="E30" s="522"/>
      <c r="F30" s="156" t="s">
        <v>408</v>
      </c>
      <c r="G30" s="157">
        <v>16702683036</v>
      </c>
      <c r="H30" s="158">
        <f>+G30</f>
        <v>16702683036</v>
      </c>
    </row>
    <row r="31" spans="1:26" ht="12" customHeight="1" x14ac:dyDescent="0.25">
      <c r="B31" s="579" t="s">
        <v>396</v>
      </c>
      <c r="C31" s="521"/>
      <c r="D31" s="521"/>
      <c r="E31" s="521"/>
      <c r="F31" s="522"/>
      <c r="G31" s="152">
        <f t="shared" ref="G31:H31" si="3">SUM(G30)</f>
        <v>16702683036</v>
      </c>
      <c r="H31" s="153">
        <f t="shared" si="3"/>
        <v>16702683036</v>
      </c>
    </row>
    <row r="32" spans="1:26" ht="24" customHeight="1" x14ac:dyDescent="0.35">
      <c r="B32" s="580" t="s">
        <v>409</v>
      </c>
      <c r="C32" s="521"/>
      <c r="D32" s="521"/>
      <c r="E32" s="521"/>
      <c r="F32" s="521"/>
      <c r="G32" s="521"/>
      <c r="H32" s="581"/>
    </row>
    <row r="33" spans="2:10" ht="12" customHeight="1" x14ac:dyDescent="0.25">
      <c r="B33" s="586" t="s">
        <v>405</v>
      </c>
      <c r="C33" s="521"/>
      <c r="D33" s="521"/>
      <c r="E33" s="522"/>
      <c r="F33" s="154" t="s">
        <v>406</v>
      </c>
      <c r="G33" s="155" t="s">
        <v>398</v>
      </c>
      <c r="H33" s="135" t="s">
        <v>364</v>
      </c>
    </row>
    <row r="34" spans="2:10" ht="20.25" customHeight="1" x14ac:dyDescent="0.25">
      <c r="B34" s="587" t="s">
        <v>410</v>
      </c>
      <c r="C34" s="521"/>
      <c r="D34" s="521"/>
      <c r="E34" s="522"/>
      <c r="F34" s="156" t="s">
        <v>411</v>
      </c>
      <c r="G34" s="157">
        <v>50000000</v>
      </c>
      <c r="H34" s="158">
        <v>50000000</v>
      </c>
    </row>
    <row r="35" spans="2:10" ht="12" customHeight="1" x14ac:dyDescent="0.25">
      <c r="B35" s="588"/>
      <c r="C35" s="521"/>
      <c r="D35" s="521"/>
      <c r="E35" s="521"/>
      <c r="F35" s="522"/>
      <c r="G35" s="159">
        <f t="shared" ref="G35:H35" si="4">SUM(G34)</f>
        <v>50000000</v>
      </c>
      <c r="H35" s="159">
        <f t="shared" si="4"/>
        <v>50000000</v>
      </c>
    </row>
    <row r="39" spans="2:10" ht="21" customHeight="1" x14ac:dyDescent="0.4">
      <c r="B39" s="589" t="s">
        <v>412</v>
      </c>
      <c r="C39" s="558"/>
      <c r="D39" s="558"/>
      <c r="E39" s="558"/>
      <c r="F39" s="558"/>
      <c r="G39" s="558"/>
      <c r="H39" s="576"/>
      <c r="I39" s="160"/>
      <c r="J39" s="160"/>
    </row>
    <row r="40" spans="2:10" ht="31.5" x14ac:dyDescent="0.25">
      <c r="B40" s="594" t="s">
        <v>413</v>
      </c>
      <c r="C40" s="595"/>
      <c r="D40" s="595"/>
      <c r="E40" s="595"/>
      <c r="F40" s="596"/>
      <c r="G40" s="161" t="s">
        <v>398</v>
      </c>
      <c r="H40" s="162" t="s">
        <v>364</v>
      </c>
      <c r="I40" s="160"/>
      <c r="J40" s="160"/>
    </row>
    <row r="41" spans="2:10" ht="15.75" x14ac:dyDescent="0.25">
      <c r="B41" s="590" t="s">
        <v>414</v>
      </c>
      <c r="C41" s="521"/>
      <c r="D41" s="521"/>
      <c r="E41" s="521"/>
      <c r="F41" s="522"/>
      <c r="G41" s="163">
        <f t="shared" ref="G41:H41" si="5">+G21</f>
        <v>217422963789.67999</v>
      </c>
      <c r="H41" s="164">
        <f t="shared" si="5"/>
        <v>154957580720.06018</v>
      </c>
      <c r="I41" s="160"/>
      <c r="J41" s="165"/>
    </row>
    <row r="42" spans="2:10" ht="15.75" x14ac:dyDescent="0.25">
      <c r="B42" s="590" t="s">
        <v>415</v>
      </c>
      <c r="C42" s="521"/>
      <c r="D42" s="521"/>
      <c r="E42" s="521"/>
      <c r="F42" s="522"/>
      <c r="G42" s="163">
        <f t="shared" ref="G42:H42" si="6">+G27</f>
        <v>9400000000</v>
      </c>
      <c r="H42" s="164">
        <f t="shared" si="6"/>
        <v>9400000000</v>
      </c>
      <c r="I42" s="160"/>
      <c r="J42" s="160"/>
    </row>
    <row r="43" spans="2:10" ht="15.75" x14ac:dyDescent="0.25">
      <c r="B43" s="590" t="s">
        <v>416</v>
      </c>
      <c r="C43" s="521"/>
      <c r="D43" s="521"/>
      <c r="E43" s="521"/>
      <c r="F43" s="522"/>
      <c r="G43" s="163">
        <f t="shared" ref="G43:H43" si="7">+G31</f>
        <v>16702683036</v>
      </c>
      <c r="H43" s="164">
        <f t="shared" si="7"/>
        <v>16702683036</v>
      </c>
      <c r="I43" s="160"/>
      <c r="J43" s="165"/>
    </row>
    <row r="44" spans="2:10" ht="15.75" x14ac:dyDescent="0.25">
      <c r="B44" s="597" t="s">
        <v>417</v>
      </c>
      <c r="C44" s="521"/>
      <c r="D44" s="521"/>
      <c r="E44" s="521"/>
      <c r="F44" s="522"/>
      <c r="G44" s="163">
        <f t="shared" ref="G44:H44" si="8">+G35</f>
        <v>50000000</v>
      </c>
      <c r="H44" s="164">
        <f t="shared" si="8"/>
        <v>50000000</v>
      </c>
      <c r="I44" s="160"/>
      <c r="J44" s="160"/>
    </row>
    <row r="45" spans="2:10" ht="15.75" x14ac:dyDescent="0.25">
      <c r="B45" s="598" t="s">
        <v>418</v>
      </c>
      <c r="C45" s="592"/>
      <c r="D45" s="592"/>
      <c r="E45" s="592"/>
      <c r="F45" s="593"/>
      <c r="G45" s="166">
        <f t="shared" ref="G45:H45" si="9">SUM(G41:G44)</f>
        <v>243575646825.67999</v>
      </c>
      <c r="H45" s="167">
        <f t="shared" si="9"/>
        <v>181110263756.06018</v>
      </c>
      <c r="I45" s="160"/>
      <c r="J45" s="160"/>
    </row>
    <row r="46" spans="2:10" ht="31.5" x14ac:dyDescent="0.25">
      <c r="B46" s="594" t="s">
        <v>419</v>
      </c>
      <c r="C46" s="595"/>
      <c r="D46" s="595"/>
      <c r="E46" s="595"/>
      <c r="F46" s="596"/>
      <c r="G46" s="161" t="s">
        <v>420</v>
      </c>
      <c r="H46" s="162" t="s">
        <v>421</v>
      </c>
      <c r="I46" s="160"/>
      <c r="J46" s="160"/>
    </row>
    <row r="47" spans="2:10" ht="16.5" customHeight="1" x14ac:dyDescent="0.25">
      <c r="B47" s="590" t="s">
        <v>422</v>
      </c>
      <c r="C47" s="521"/>
      <c r="D47" s="521"/>
      <c r="E47" s="521"/>
      <c r="F47" s="522"/>
      <c r="G47" s="163">
        <f>+'SISTEMA GENERAL DE REGALÍAS'!U4</f>
        <v>292203814</v>
      </c>
      <c r="H47" s="164">
        <f>+G47</f>
        <v>292203814</v>
      </c>
      <c r="I47" s="160"/>
      <c r="J47" s="160"/>
    </row>
    <row r="48" spans="2:10" ht="15.75" x14ac:dyDescent="0.25">
      <c r="B48" s="591" t="s">
        <v>423</v>
      </c>
      <c r="C48" s="592"/>
      <c r="D48" s="592"/>
      <c r="E48" s="592"/>
      <c r="F48" s="593"/>
      <c r="G48" s="168">
        <f t="shared" ref="G48:H48" si="10">+G45+G47</f>
        <v>243867850639.67999</v>
      </c>
      <c r="H48" s="168">
        <f t="shared" si="10"/>
        <v>181402467570.06018</v>
      </c>
      <c r="I48" s="160"/>
      <c r="J48" s="160"/>
    </row>
    <row r="49" spans="2:10" ht="15.75" x14ac:dyDescent="0.25">
      <c r="B49" s="169" t="s">
        <v>424</v>
      </c>
      <c r="C49" s="170"/>
      <c r="D49" s="170"/>
      <c r="E49" s="170"/>
      <c r="F49" s="170"/>
      <c r="G49" s="170"/>
      <c r="H49" s="170"/>
      <c r="I49" s="160"/>
      <c r="J49" s="160"/>
    </row>
  </sheetData>
  <mergeCells count="30">
    <mergeCell ref="B47:F47"/>
    <mergeCell ref="B48:F48"/>
    <mergeCell ref="B40:F40"/>
    <mergeCell ref="B41:F41"/>
    <mergeCell ref="B42:F42"/>
    <mergeCell ref="B43:F43"/>
    <mergeCell ref="B44:F44"/>
    <mergeCell ref="B45:F45"/>
    <mergeCell ref="B46:F46"/>
    <mergeCell ref="B32:H32"/>
    <mergeCell ref="B33:E33"/>
    <mergeCell ref="B34:E34"/>
    <mergeCell ref="B35:F35"/>
    <mergeCell ref="B39:H39"/>
    <mergeCell ref="B27:F27"/>
    <mergeCell ref="B28:H28"/>
    <mergeCell ref="B29:E29"/>
    <mergeCell ref="B30:E30"/>
    <mergeCell ref="B31:F31"/>
    <mergeCell ref="B24:C24"/>
    <mergeCell ref="D24:E24"/>
    <mergeCell ref="B25:C25"/>
    <mergeCell ref="D25:E25"/>
    <mergeCell ref="B26:C26"/>
    <mergeCell ref="D26:E26"/>
    <mergeCell ref="B1:H1"/>
    <mergeCell ref="B2:H2"/>
    <mergeCell ref="B3:H3"/>
    <mergeCell ref="B21:F21"/>
    <mergeCell ref="B23:H23"/>
  </mergeCells>
  <pageMargins left="0.23622047244094491" right="0.23622047244094491" top="0.74803149606299213" bottom="0.74803149606299213" header="0" footer="0"/>
  <pageSetup fitToHeight="0"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AJ80"/>
  <sheetViews>
    <sheetView workbookViewId="0"/>
  </sheetViews>
  <sheetFormatPr baseColWidth="10" defaultColWidth="11.25" defaultRowHeight="15" customHeight="1" x14ac:dyDescent="0.25"/>
  <cols>
    <col min="1" max="1" width="1.625" customWidth="1"/>
    <col min="2" max="2" width="53.5" customWidth="1"/>
    <col min="3" max="3" width="31.375" customWidth="1"/>
    <col min="4" max="4" width="25" customWidth="1"/>
    <col min="5" max="5" width="29.375" customWidth="1"/>
    <col min="6" max="6" width="25" customWidth="1"/>
    <col min="7" max="7" width="7" customWidth="1"/>
    <col min="8" max="20" width="26.625" customWidth="1"/>
    <col min="21" max="21" width="22.5" customWidth="1"/>
    <col min="22" max="22" width="22.25" customWidth="1"/>
    <col min="23" max="23" width="25.625" customWidth="1"/>
    <col min="24" max="24" width="28.375" customWidth="1"/>
    <col min="25" max="25" width="23.625" customWidth="1"/>
    <col min="26" max="26" width="25" customWidth="1"/>
    <col min="27" max="28" width="32.625" customWidth="1"/>
    <col min="29" max="29" width="54.125" customWidth="1"/>
    <col min="30" max="34" width="15" customWidth="1"/>
    <col min="35" max="35" width="15.25" customWidth="1"/>
    <col min="36" max="36" width="12" customWidth="1"/>
  </cols>
  <sheetData>
    <row r="4" spans="2:36" ht="125.25" customHeight="1" x14ac:dyDescent="0.25">
      <c r="B4" s="171"/>
      <c r="C4" s="599" t="s">
        <v>425</v>
      </c>
      <c r="D4" s="600"/>
      <c r="E4" s="600"/>
      <c r="F4" s="600"/>
      <c r="G4" s="600"/>
      <c r="H4" s="600"/>
      <c r="I4" s="600"/>
      <c r="J4" s="600"/>
      <c r="K4" s="600"/>
      <c r="L4" s="600"/>
      <c r="M4" s="600"/>
      <c r="N4" s="600"/>
      <c r="O4" s="600"/>
      <c r="P4" s="600"/>
      <c r="Q4" s="600"/>
      <c r="R4" s="600"/>
      <c r="S4" s="600"/>
      <c r="T4" s="600"/>
      <c r="U4" s="600"/>
      <c r="V4" s="600"/>
      <c r="W4" s="600"/>
      <c r="X4" s="601"/>
      <c r="Y4" s="602" t="s">
        <v>332</v>
      </c>
      <c r="Z4" s="600"/>
      <c r="AA4" s="600"/>
      <c r="AB4" s="600"/>
      <c r="AC4" s="601"/>
      <c r="AD4" s="172"/>
      <c r="AE4" s="172"/>
      <c r="AF4" s="172"/>
      <c r="AG4" s="172"/>
      <c r="AH4" s="172"/>
      <c r="AI4" s="172"/>
      <c r="AJ4" s="172"/>
    </row>
    <row r="5" spans="2:36" ht="24.75" customHeight="1" x14ac:dyDescent="0.25">
      <c r="B5" s="173" t="s">
        <v>426</v>
      </c>
      <c r="C5" s="599" t="s">
        <v>427</v>
      </c>
      <c r="D5" s="600"/>
      <c r="E5" s="600"/>
      <c r="F5" s="600"/>
      <c r="G5" s="600"/>
      <c r="H5" s="600"/>
      <c r="I5" s="600"/>
      <c r="J5" s="600"/>
      <c r="K5" s="600"/>
      <c r="L5" s="600"/>
      <c r="M5" s="600"/>
      <c r="N5" s="600"/>
      <c r="O5" s="600"/>
      <c r="P5" s="600"/>
      <c r="Q5" s="600"/>
      <c r="R5" s="600"/>
      <c r="S5" s="600"/>
      <c r="T5" s="600"/>
      <c r="U5" s="600"/>
      <c r="V5" s="600"/>
      <c r="W5" s="600"/>
      <c r="X5" s="601"/>
      <c r="Y5" s="603" t="s">
        <v>428</v>
      </c>
      <c r="Z5" s="600"/>
      <c r="AA5" s="600"/>
      <c r="AB5" s="600"/>
      <c r="AC5" s="601"/>
      <c r="AD5" s="172"/>
      <c r="AE5" s="172"/>
      <c r="AF5" s="172"/>
      <c r="AG5" s="172"/>
      <c r="AH5" s="172"/>
      <c r="AI5" s="172"/>
      <c r="AJ5" s="172"/>
    </row>
    <row r="6" spans="2:36" ht="40.5" customHeight="1" x14ac:dyDescent="0.25">
      <c r="B6" s="174" t="s">
        <v>6</v>
      </c>
      <c r="C6" s="604" t="s">
        <v>429</v>
      </c>
      <c r="D6" s="600"/>
      <c r="E6" s="600"/>
      <c r="F6" s="600"/>
      <c r="G6" s="600"/>
      <c r="H6" s="600"/>
      <c r="I6" s="600"/>
      <c r="J6" s="600"/>
      <c r="K6" s="600"/>
      <c r="L6" s="600"/>
      <c r="M6" s="600"/>
      <c r="N6" s="600"/>
      <c r="O6" s="600"/>
      <c r="P6" s="600"/>
      <c r="Q6" s="600"/>
      <c r="R6" s="600"/>
      <c r="S6" s="600"/>
      <c r="T6" s="600"/>
      <c r="U6" s="600"/>
      <c r="V6" s="600"/>
      <c r="W6" s="600"/>
      <c r="X6" s="601"/>
      <c r="Y6" s="175" t="s">
        <v>8</v>
      </c>
      <c r="Z6" s="176">
        <v>2021</v>
      </c>
      <c r="AA6" s="177"/>
      <c r="AB6" s="178"/>
      <c r="AC6" s="179"/>
      <c r="AD6" s="172"/>
      <c r="AE6" s="172"/>
      <c r="AF6" s="172"/>
      <c r="AG6" s="172"/>
      <c r="AH6" s="172"/>
      <c r="AI6" s="172"/>
      <c r="AJ6" s="172"/>
    </row>
    <row r="7" spans="2:36" ht="40.5" customHeight="1" x14ac:dyDescent="0.25">
      <c r="B7" s="180" t="s">
        <v>9</v>
      </c>
      <c r="C7" s="605" t="s">
        <v>430</v>
      </c>
      <c r="D7" s="595"/>
      <c r="E7" s="595"/>
      <c r="F7" s="595"/>
      <c r="G7" s="595"/>
      <c r="H7" s="595"/>
      <c r="I7" s="595"/>
      <c r="J7" s="595"/>
      <c r="K7" s="595"/>
      <c r="L7" s="595"/>
      <c r="M7" s="595"/>
      <c r="N7" s="595"/>
      <c r="O7" s="595"/>
      <c r="P7" s="595"/>
      <c r="Q7" s="595"/>
      <c r="R7" s="595"/>
      <c r="S7" s="595"/>
      <c r="T7" s="595"/>
      <c r="U7" s="595"/>
      <c r="V7" s="595"/>
      <c r="W7" s="595"/>
      <c r="X7" s="606"/>
      <c r="Y7" s="181" t="s">
        <v>11</v>
      </c>
      <c r="Z7" s="182"/>
      <c r="AA7" s="183"/>
      <c r="AB7" s="184" t="s">
        <v>12</v>
      </c>
      <c r="AC7" s="185">
        <v>11534355274</v>
      </c>
      <c r="AD7" s="172"/>
      <c r="AE7" s="172"/>
      <c r="AF7" s="172"/>
      <c r="AG7" s="172"/>
      <c r="AH7" s="172"/>
      <c r="AI7" s="172"/>
      <c r="AJ7" s="172"/>
    </row>
    <row r="8" spans="2:36" ht="37.5" customHeight="1" x14ac:dyDescent="0.25">
      <c r="B8" s="186" t="s">
        <v>13</v>
      </c>
      <c r="C8" s="607" t="s">
        <v>431</v>
      </c>
      <c r="D8" s="592"/>
      <c r="E8" s="592"/>
      <c r="F8" s="592"/>
      <c r="G8" s="592"/>
      <c r="H8" s="592"/>
      <c r="I8" s="592"/>
      <c r="J8" s="592"/>
      <c r="K8" s="592"/>
      <c r="L8" s="592"/>
      <c r="M8" s="592"/>
      <c r="N8" s="592"/>
      <c r="O8" s="592"/>
      <c r="P8" s="592"/>
      <c r="Q8" s="592"/>
      <c r="R8" s="592"/>
      <c r="S8" s="592"/>
      <c r="T8" s="592"/>
      <c r="U8" s="592"/>
      <c r="V8" s="592"/>
      <c r="W8" s="592"/>
      <c r="X8" s="608"/>
      <c r="Y8" s="187" t="s">
        <v>15</v>
      </c>
      <c r="Z8" s="188"/>
      <c r="AA8" s="189"/>
      <c r="AB8" s="190"/>
      <c r="AC8" s="191"/>
      <c r="AD8" s="172"/>
      <c r="AE8" s="172"/>
      <c r="AF8" s="172"/>
      <c r="AG8" s="172"/>
      <c r="AH8" s="172"/>
      <c r="AI8" s="172"/>
      <c r="AJ8" s="172"/>
    </row>
    <row r="9" spans="2:36" ht="138" customHeight="1" x14ac:dyDescent="0.25">
      <c r="B9" s="192"/>
      <c r="C9" s="609" t="s">
        <v>432</v>
      </c>
      <c r="D9" s="600"/>
      <c r="E9" s="600"/>
      <c r="F9" s="601"/>
      <c r="G9" s="193"/>
      <c r="H9" s="609" t="s">
        <v>433</v>
      </c>
      <c r="I9" s="600"/>
      <c r="J9" s="600"/>
      <c r="K9" s="600"/>
      <c r="L9" s="601"/>
      <c r="M9" s="609" t="s">
        <v>434</v>
      </c>
      <c r="N9" s="600"/>
      <c r="O9" s="600"/>
      <c r="P9" s="600"/>
      <c r="Q9" s="600"/>
      <c r="R9" s="600"/>
      <c r="S9" s="600"/>
      <c r="T9" s="601"/>
      <c r="U9" s="609" t="s">
        <v>435</v>
      </c>
      <c r="V9" s="601"/>
      <c r="W9" s="610" t="s">
        <v>436</v>
      </c>
      <c r="X9" s="601"/>
      <c r="Y9" s="611" t="s">
        <v>437</v>
      </c>
      <c r="Z9" s="600"/>
      <c r="AA9" s="601"/>
      <c r="AB9" s="194" t="s">
        <v>438</v>
      </c>
      <c r="AC9" s="195" t="s">
        <v>23</v>
      </c>
      <c r="AD9" s="196"/>
      <c r="AE9" s="196"/>
      <c r="AF9" s="196"/>
      <c r="AG9" s="172"/>
      <c r="AH9" s="172"/>
      <c r="AI9" s="172"/>
      <c r="AJ9" s="172"/>
    </row>
    <row r="10" spans="2:36" ht="48" customHeight="1" x14ac:dyDescent="0.25">
      <c r="B10" s="612" t="s">
        <v>24</v>
      </c>
      <c r="C10" s="197" t="s">
        <v>25</v>
      </c>
      <c r="D10" s="198" t="s">
        <v>26</v>
      </c>
      <c r="E10" s="198" t="s">
        <v>27</v>
      </c>
      <c r="F10" s="198" t="s">
        <v>28</v>
      </c>
      <c r="G10" s="198" t="s">
        <v>439</v>
      </c>
      <c r="H10" s="199" t="s">
        <v>440</v>
      </c>
      <c r="I10" s="199" t="s">
        <v>31</v>
      </c>
      <c r="J10" s="198" t="s">
        <v>441</v>
      </c>
      <c r="K10" s="200" t="s">
        <v>442</v>
      </c>
      <c r="L10" s="201" t="s">
        <v>32</v>
      </c>
      <c r="M10" s="197" t="s">
        <v>443</v>
      </c>
      <c r="N10" s="200" t="s">
        <v>444</v>
      </c>
      <c r="O10" s="197" t="s">
        <v>445</v>
      </c>
      <c r="P10" s="200" t="s">
        <v>446</v>
      </c>
      <c r="Q10" s="197" t="s">
        <v>447</v>
      </c>
      <c r="R10" s="200" t="s">
        <v>448</v>
      </c>
      <c r="S10" s="197" t="s">
        <v>449</v>
      </c>
      <c r="T10" s="200" t="s">
        <v>450</v>
      </c>
      <c r="U10" s="614" t="s">
        <v>41</v>
      </c>
      <c r="V10" s="606"/>
      <c r="W10" s="615" t="s">
        <v>43</v>
      </c>
      <c r="X10" s="606"/>
      <c r="Y10" s="202" t="s">
        <v>451</v>
      </c>
      <c r="Z10" s="203" t="s">
        <v>452</v>
      </c>
      <c r="AA10" s="204" t="s">
        <v>45</v>
      </c>
      <c r="AB10" s="205" t="s">
        <v>47</v>
      </c>
      <c r="AC10" s="206"/>
      <c r="AD10" s="196"/>
      <c r="AE10" s="196"/>
      <c r="AF10" s="196"/>
      <c r="AG10" s="172"/>
      <c r="AH10" s="172"/>
      <c r="AI10" s="172"/>
      <c r="AJ10" s="172"/>
    </row>
    <row r="11" spans="2:36" ht="60" customHeight="1" x14ac:dyDescent="0.25">
      <c r="B11" s="613"/>
      <c r="C11" s="207"/>
      <c r="D11" s="208"/>
      <c r="E11" s="208"/>
      <c r="F11" s="208"/>
      <c r="G11" s="208"/>
      <c r="H11" s="209"/>
      <c r="I11" s="209"/>
      <c r="J11" s="208"/>
      <c r="K11" s="210"/>
      <c r="L11" s="192"/>
      <c r="M11" s="207"/>
      <c r="N11" s="210"/>
      <c r="O11" s="207"/>
      <c r="P11" s="210"/>
      <c r="Q11" s="207"/>
      <c r="R11" s="210"/>
      <c r="S11" s="207"/>
      <c r="T11" s="210"/>
      <c r="U11" s="211" t="s">
        <v>453</v>
      </c>
      <c r="V11" s="212" t="s">
        <v>49</v>
      </c>
      <c r="W11" s="213" t="s">
        <v>54</v>
      </c>
      <c r="X11" s="214" t="s">
        <v>55</v>
      </c>
      <c r="Y11" s="215"/>
      <c r="Z11" s="216"/>
      <c r="AA11" s="217"/>
      <c r="AB11" s="218"/>
      <c r="AC11" s="219"/>
      <c r="AD11" s="196"/>
      <c r="AE11" s="196"/>
      <c r="AF11" s="196"/>
      <c r="AG11" s="172"/>
      <c r="AH11" s="172"/>
      <c r="AI11" s="172"/>
      <c r="AJ11" s="172"/>
    </row>
    <row r="12" spans="2:36" ht="74.25" customHeight="1" x14ac:dyDescent="0.25">
      <c r="B12" s="616" t="s">
        <v>454</v>
      </c>
      <c r="C12" s="220" t="s">
        <v>455</v>
      </c>
      <c r="D12" s="221" t="s">
        <v>456</v>
      </c>
      <c r="E12" s="222" t="s">
        <v>457</v>
      </c>
      <c r="F12" s="222" t="s">
        <v>458</v>
      </c>
      <c r="G12" s="223" t="s">
        <v>459</v>
      </c>
      <c r="H12" s="224" t="s">
        <v>460</v>
      </c>
      <c r="I12" s="222">
        <v>1</v>
      </c>
      <c r="J12" s="221" t="s">
        <v>461</v>
      </c>
      <c r="K12" s="221" t="s">
        <v>462</v>
      </c>
      <c r="L12" s="225" t="s">
        <v>463</v>
      </c>
      <c r="M12" s="226" t="s">
        <v>464</v>
      </c>
      <c r="N12" s="227">
        <v>0.25</v>
      </c>
      <c r="O12" s="226" t="s">
        <v>464</v>
      </c>
      <c r="P12" s="227">
        <v>0.25</v>
      </c>
      <c r="Q12" s="226" t="s">
        <v>464</v>
      </c>
      <c r="R12" s="228">
        <v>0.25</v>
      </c>
      <c r="S12" s="226" t="s">
        <v>464</v>
      </c>
      <c r="T12" s="227">
        <v>0.25</v>
      </c>
      <c r="U12" s="229">
        <v>1265536917</v>
      </c>
      <c r="V12" s="230">
        <f>+SUM(U12:U32)</f>
        <v>2762067869</v>
      </c>
      <c r="W12" s="231"/>
      <c r="X12" s="232"/>
      <c r="Y12" s="233"/>
      <c r="Z12" s="220"/>
      <c r="AA12" s="234"/>
      <c r="AB12" s="235"/>
      <c r="AC12" s="235"/>
      <c r="AD12" s="236"/>
      <c r="AE12" s="236"/>
      <c r="AF12" s="236"/>
      <c r="AG12" s="237"/>
      <c r="AH12" s="618"/>
      <c r="AI12" s="621"/>
      <c r="AJ12" s="621"/>
    </row>
    <row r="13" spans="2:36" ht="87" customHeight="1" x14ac:dyDescent="0.25">
      <c r="B13" s="617"/>
      <c r="C13" s="238"/>
      <c r="D13" s="239"/>
      <c r="E13" s="240"/>
      <c r="F13" s="240"/>
      <c r="G13" s="241"/>
      <c r="H13" s="242"/>
      <c r="I13" s="240"/>
      <c r="J13" s="239"/>
      <c r="K13" s="239"/>
      <c r="L13" s="243"/>
      <c r="M13" s="244" t="s">
        <v>465</v>
      </c>
      <c r="N13" s="245">
        <v>0.3</v>
      </c>
      <c r="O13" s="244" t="s">
        <v>465</v>
      </c>
      <c r="P13" s="245">
        <v>0.3</v>
      </c>
      <c r="Q13" s="244" t="s">
        <v>465</v>
      </c>
      <c r="R13" s="246">
        <v>0.3</v>
      </c>
      <c r="S13" s="244" t="s">
        <v>465</v>
      </c>
      <c r="T13" s="245">
        <v>0.1</v>
      </c>
      <c r="U13" s="247"/>
      <c r="V13" s="248"/>
      <c r="W13" s="249"/>
      <c r="X13" s="250"/>
      <c r="Y13" s="251"/>
      <c r="Z13" s="238"/>
      <c r="AA13" s="252"/>
      <c r="AB13" s="253"/>
      <c r="AC13" s="253"/>
      <c r="AD13" s="236"/>
      <c r="AE13" s="236"/>
      <c r="AF13" s="236"/>
      <c r="AG13" s="237"/>
      <c r="AH13" s="619"/>
      <c r="AI13" s="619"/>
      <c r="AJ13" s="619"/>
    </row>
    <row r="14" spans="2:36" ht="87" customHeight="1" x14ac:dyDescent="0.25">
      <c r="B14" s="617"/>
      <c r="C14" s="238"/>
      <c r="D14" s="239"/>
      <c r="E14" s="240"/>
      <c r="F14" s="240"/>
      <c r="G14" s="241"/>
      <c r="H14" s="242"/>
      <c r="I14" s="240"/>
      <c r="J14" s="239"/>
      <c r="K14" s="239"/>
      <c r="L14" s="243"/>
      <c r="M14" s="244" t="s">
        <v>466</v>
      </c>
      <c r="N14" s="245">
        <v>0.25</v>
      </c>
      <c r="O14" s="244" t="s">
        <v>466</v>
      </c>
      <c r="P14" s="245">
        <v>0.25</v>
      </c>
      <c r="Q14" s="244" t="s">
        <v>466</v>
      </c>
      <c r="R14" s="246">
        <v>0.25</v>
      </c>
      <c r="S14" s="244" t="s">
        <v>466</v>
      </c>
      <c r="T14" s="245">
        <v>0.25</v>
      </c>
      <c r="U14" s="247"/>
      <c r="V14" s="248"/>
      <c r="W14" s="249"/>
      <c r="X14" s="250"/>
      <c r="Y14" s="251"/>
      <c r="Z14" s="238"/>
      <c r="AA14" s="252"/>
      <c r="AB14" s="253"/>
      <c r="AC14" s="253"/>
      <c r="AD14" s="236"/>
      <c r="AE14" s="236"/>
      <c r="AF14" s="236"/>
      <c r="AG14" s="237"/>
      <c r="AH14" s="619"/>
      <c r="AI14" s="619"/>
      <c r="AJ14" s="619"/>
    </row>
    <row r="15" spans="2:36" ht="87" customHeight="1" x14ac:dyDescent="0.25">
      <c r="B15" s="617"/>
      <c r="C15" s="238"/>
      <c r="D15" s="239"/>
      <c r="E15" s="240"/>
      <c r="F15" s="240"/>
      <c r="G15" s="241"/>
      <c r="H15" s="242"/>
      <c r="I15" s="240"/>
      <c r="J15" s="239"/>
      <c r="K15" s="239"/>
      <c r="L15" s="243"/>
      <c r="M15" s="244" t="s">
        <v>467</v>
      </c>
      <c r="N15" s="245">
        <v>0.25</v>
      </c>
      <c r="O15" s="244" t="s">
        <v>467</v>
      </c>
      <c r="P15" s="245">
        <v>0.25</v>
      </c>
      <c r="Q15" s="244" t="s">
        <v>467</v>
      </c>
      <c r="R15" s="246">
        <v>0.25</v>
      </c>
      <c r="S15" s="244" t="s">
        <v>467</v>
      </c>
      <c r="T15" s="245">
        <v>0.25</v>
      </c>
      <c r="U15" s="247"/>
      <c r="V15" s="248"/>
      <c r="W15" s="249"/>
      <c r="X15" s="250"/>
      <c r="Y15" s="251"/>
      <c r="Z15" s="238"/>
      <c r="AA15" s="252"/>
      <c r="AB15" s="253"/>
      <c r="AC15" s="253"/>
      <c r="AD15" s="236"/>
      <c r="AE15" s="236"/>
      <c r="AF15" s="236"/>
      <c r="AG15" s="237"/>
      <c r="AH15" s="619"/>
      <c r="AI15" s="619"/>
      <c r="AJ15" s="619"/>
    </row>
    <row r="16" spans="2:36" ht="87" customHeight="1" x14ac:dyDescent="0.25">
      <c r="B16" s="617"/>
      <c r="C16" s="238"/>
      <c r="D16" s="239"/>
      <c r="E16" s="240"/>
      <c r="F16" s="240"/>
      <c r="G16" s="241"/>
      <c r="H16" s="242"/>
      <c r="I16" s="240"/>
      <c r="J16" s="239"/>
      <c r="K16" s="239"/>
      <c r="L16" s="243"/>
      <c r="M16" s="254" t="s">
        <v>468</v>
      </c>
      <c r="N16" s="245">
        <v>0.2</v>
      </c>
      <c r="O16" s="254" t="s">
        <v>468</v>
      </c>
      <c r="P16" s="245">
        <v>0.3</v>
      </c>
      <c r="Q16" s="254" t="s">
        <v>468</v>
      </c>
      <c r="R16" s="246">
        <v>0.3</v>
      </c>
      <c r="S16" s="254" t="s">
        <v>468</v>
      </c>
      <c r="T16" s="245">
        <v>0.2</v>
      </c>
      <c r="U16" s="247"/>
      <c r="V16" s="248"/>
      <c r="W16" s="249"/>
      <c r="X16" s="250"/>
      <c r="Y16" s="251"/>
      <c r="Z16" s="238"/>
      <c r="AA16" s="252"/>
      <c r="AB16" s="253"/>
      <c r="AC16" s="253"/>
      <c r="AD16" s="236"/>
      <c r="AE16" s="236"/>
      <c r="AF16" s="236"/>
      <c r="AG16" s="237"/>
      <c r="AH16" s="619"/>
      <c r="AI16" s="619"/>
      <c r="AJ16" s="619"/>
    </row>
    <row r="17" spans="2:36" ht="87" customHeight="1" x14ac:dyDescent="0.25">
      <c r="B17" s="617"/>
      <c r="C17" s="238"/>
      <c r="D17" s="239"/>
      <c r="E17" s="240"/>
      <c r="F17" s="240"/>
      <c r="G17" s="241"/>
      <c r="H17" s="242"/>
      <c r="I17" s="240"/>
      <c r="J17" s="239"/>
      <c r="K17" s="239"/>
      <c r="L17" s="243"/>
      <c r="M17" s="244" t="s">
        <v>469</v>
      </c>
      <c r="N17" s="245">
        <v>0.25</v>
      </c>
      <c r="O17" s="244" t="s">
        <v>469</v>
      </c>
      <c r="P17" s="245">
        <v>0.1</v>
      </c>
      <c r="Q17" s="244" t="s">
        <v>469</v>
      </c>
      <c r="R17" s="246">
        <v>0.35</v>
      </c>
      <c r="S17" s="244" t="s">
        <v>469</v>
      </c>
      <c r="T17" s="245">
        <v>0.3</v>
      </c>
      <c r="U17" s="247"/>
      <c r="V17" s="248"/>
      <c r="W17" s="249"/>
      <c r="X17" s="250"/>
      <c r="Y17" s="251"/>
      <c r="Z17" s="238"/>
      <c r="AA17" s="252"/>
      <c r="AB17" s="253"/>
      <c r="AC17" s="253"/>
      <c r="AD17" s="236"/>
      <c r="AE17" s="236"/>
      <c r="AF17" s="236"/>
      <c r="AG17" s="237"/>
      <c r="AH17" s="619"/>
      <c r="AI17" s="619"/>
      <c r="AJ17" s="619"/>
    </row>
    <row r="18" spans="2:36" ht="87" customHeight="1" x14ac:dyDescent="0.25">
      <c r="B18" s="617"/>
      <c r="C18" s="238"/>
      <c r="D18" s="239"/>
      <c r="E18" s="240"/>
      <c r="F18" s="240"/>
      <c r="G18" s="255"/>
      <c r="H18" s="256"/>
      <c r="I18" s="240"/>
      <c r="J18" s="239"/>
      <c r="K18" s="239"/>
      <c r="L18" s="243"/>
      <c r="M18" s="244" t="s">
        <v>470</v>
      </c>
      <c r="N18" s="245">
        <v>0.1</v>
      </c>
      <c r="O18" s="244" t="s">
        <v>470</v>
      </c>
      <c r="P18" s="245">
        <v>0.2</v>
      </c>
      <c r="Q18" s="244" t="s">
        <v>470</v>
      </c>
      <c r="R18" s="246">
        <v>0.35</v>
      </c>
      <c r="S18" s="244" t="s">
        <v>470</v>
      </c>
      <c r="T18" s="245">
        <v>0.35</v>
      </c>
      <c r="U18" s="247"/>
      <c r="V18" s="248"/>
      <c r="W18" s="257"/>
      <c r="X18" s="258"/>
      <c r="Y18" s="259"/>
      <c r="Z18" s="260"/>
      <c r="AA18" s="261"/>
      <c r="AB18" s="253"/>
      <c r="AC18" s="253"/>
      <c r="AD18" s="236"/>
      <c r="AE18" s="236"/>
      <c r="AF18" s="236"/>
      <c r="AG18" s="237"/>
      <c r="AH18" s="620"/>
      <c r="AI18" s="620"/>
      <c r="AJ18" s="620"/>
    </row>
    <row r="19" spans="2:36" ht="57.75" customHeight="1" x14ac:dyDescent="0.25">
      <c r="B19" s="617"/>
      <c r="C19" s="238"/>
      <c r="D19" s="239"/>
      <c r="E19" s="240"/>
      <c r="F19" s="240"/>
      <c r="G19" s="262" t="s">
        <v>471</v>
      </c>
      <c r="H19" s="263" t="s">
        <v>472</v>
      </c>
      <c r="I19" s="240"/>
      <c r="J19" s="239"/>
      <c r="K19" s="239"/>
      <c r="L19" s="243"/>
      <c r="M19" s="244" t="s">
        <v>464</v>
      </c>
      <c r="N19" s="245">
        <v>0.25</v>
      </c>
      <c r="O19" s="244" t="s">
        <v>464</v>
      </c>
      <c r="P19" s="245">
        <v>0.25</v>
      </c>
      <c r="Q19" s="244" t="s">
        <v>464</v>
      </c>
      <c r="R19" s="246">
        <v>0.25</v>
      </c>
      <c r="S19" s="244" t="s">
        <v>464</v>
      </c>
      <c r="T19" s="245">
        <v>0.25</v>
      </c>
      <c r="U19" s="264">
        <v>126348233</v>
      </c>
      <c r="V19" s="265"/>
      <c r="W19" s="266"/>
      <c r="X19" s="267"/>
      <c r="Y19" s="268"/>
      <c r="Z19" s="269"/>
      <c r="AA19" s="270"/>
      <c r="AB19" s="253"/>
      <c r="AC19" s="253"/>
      <c r="AD19" s="236"/>
      <c r="AE19" s="236"/>
      <c r="AF19" s="236"/>
      <c r="AG19" s="237"/>
      <c r="AH19" s="271"/>
      <c r="AI19" s="272"/>
      <c r="AJ19" s="272"/>
    </row>
    <row r="20" spans="2:36" ht="57.75" customHeight="1" x14ac:dyDescent="0.25">
      <c r="B20" s="617"/>
      <c r="C20" s="238"/>
      <c r="D20" s="239"/>
      <c r="E20" s="240"/>
      <c r="F20" s="240"/>
      <c r="G20" s="255"/>
      <c r="H20" s="256"/>
      <c r="I20" s="240"/>
      <c r="J20" s="239"/>
      <c r="K20" s="239"/>
      <c r="L20" s="243"/>
      <c r="M20" s="244" t="s">
        <v>473</v>
      </c>
      <c r="N20" s="245">
        <v>0.25</v>
      </c>
      <c r="O20" s="244" t="s">
        <v>473</v>
      </c>
      <c r="P20" s="245">
        <v>0.25</v>
      </c>
      <c r="Q20" s="244" t="s">
        <v>473</v>
      </c>
      <c r="R20" s="246">
        <v>0.25</v>
      </c>
      <c r="S20" s="244" t="s">
        <v>473</v>
      </c>
      <c r="T20" s="245">
        <v>0.25</v>
      </c>
      <c r="U20" s="273"/>
      <c r="V20" s="265"/>
      <c r="W20" s="257"/>
      <c r="X20" s="258"/>
      <c r="Y20" s="274"/>
      <c r="Z20" s="275"/>
      <c r="AA20" s="276"/>
      <c r="AB20" s="253"/>
      <c r="AC20" s="253"/>
      <c r="AD20" s="277"/>
      <c r="AE20" s="277"/>
      <c r="AF20" s="277"/>
      <c r="AG20" s="278"/>
      <c r="AH20" s="271"/>
      <c r="AI20" s="272"/>
      <c r="AJ20" s="272"/>
    </row>
    <row r="21" spans="2:36" ht="57.75" customHeight="1" x14ac:dyDescent="0.25">
      <c r="B21" s="617"/>
      <c r="C21" s="238"/>
      <c r="D21" s="239"/>
      <c r="E21" s="240"/>
      <c r="F21" s="240"/>
      <c r="G21" s="262" t="s">
        <v>474</v>
      </c>
      <c r="H21" s="263" t="s">
        <v>475</v>
      </c>
      <c r="I21" s="240"/>
      <c r="J21" s="239"/>
      <c r="K21" s="239"/>
      <c r="L21" s="243"/>
      <c r="M21" s="244" t="s">
        <v>476</v>
      </c>
      <c r="N21" s="245">
        <v>0.1</v>
      </c>
      <c r="O21" s="244" t="s">
        <v>476</v>
      </c>
      <c r="P21" s="245">
        <v>0.2</v>
      </c>
      <c r="Q21" s="244" t="s">
        <v>476</v>
      </c>
      <c r="R21" s="246">
        <v>0.4</v>
      </c>
      <c r="S21" s="244" t="s">
        <v>476</v>
      </c>
      <c r="T21" s="245">
        <v>0.3</v>
      </c>
      <c r="U21" s="279">
        <v>117774971</v>
      </c>
      <c r="V21" s="265"/>
      <c r="W21" s="280"/>
      <c r="X21" s="281"/>
      <c r="Y21" s="268"/>
      <c r="Z21" s="269"/>
      <c r="AA21" s="270"/>
      <c r="AB21" s="253"/>
      <c r="AC21" s="253"/>
      <c r="AD21" s="236"/>
      <c r="AE21" s="236"/>
      <c r="AF21" s="236"/>
      <c r="AG21" s="237"/>
      <c r="AH21" s="271"/>
      <c r="AI21" s="272"/>
      <c r="AJ21" s="272"/>
    </row>
    <row r="22" spans="2:36" ht="57.75" customHeight="1" x14ac:dyDescent="0.25">
      <c r="B22" s="617"/>
      <c r="C22" s="238"/>
      <c r="D22" s="239"/>
      <c r="E22" s="240"/>
      <c r="F22" s="240"/>
      <c r="G22" s="255"/>
      <c r="H22" s="256"/>
      <c r="I22" s="240"/>
      <c r="J22" s="239"/>
      <c r="K22" s="239"/>
      <c r="L22" s="243"/>
      <c r="M22" s="244" t="s">
        <v>477</v>
      </c>
      <c r="N22" s="245">
        <v>0.1</v>
      </c>
      <c r="O22" s="244" t="s">
        <v>477</v>
      </c>
      <c r="P22" s="245">
        <v>0.2</v>
      </c>
      <c r="Q22" s="244" t="s">
        <v>477</v>
      </c>
      <c r="R22" s="246">
        <v>0.4</v>
      </c>
      <c r="S22" s="244" t="s">
        <v>477</v>
      </c>
      <c r="T22" s="245">
        <v>0.3</v>
      </c>
      <c r="U22" s="282"/>
      <c r="V22" s="265"/>
      <c r="W22" s="283"/>
      <c r="X22" s="284"/>
      <c r="Y22" s="274"/>
      <c r="Z22" s="275"/>
      <c r="AA22" s="276"/>
      <c r="AB22" s="253"/>
      <c r="AC22" s="253"/>
      <c r="AD22" s="236"/>
      <c r="AE22" s="236"/>
      <c r="AF22" s="236"/>
      <c r="AG22" s="237"/>
      <c r="AH22" s="271"/>
      <c r="AI22" s="272"/>
      <c r="AJ22" s="272"/>
    </row>
    <row r="23" spans="2:36" ht="56.25" customHeight="1" x14ac:dyDescent="0.25">
      <c r="B23" s="617"/>
      <c r="C23" s="238"/>
      <c r="D23" s="239"/>
      <c r="E23" s="240"/>
      <c r="F23" s="240"/>
      <c r="G23" s="262" t="s">
        <v>478</v>
      </c>
      <c r="H23" s="263" t="s">
        <v>479</v>
      </c>
      <c r="I23" s="240"/>
      <c r="J23" s="239"/>
      <c r="K23" s="239"/>
      <c r="L23" s="243"/>
      <c r="M23" s="244" t="s">
        <v>464</v>
      </c>
      <c r="N23" s="245">
        <v>0.25</v>
      </c>
      <c r="O23" s="244" t="s">
        <v>464</v>
      </c>
      <c r="P23" s="245">
        <v>0.25</v>
      </c>
      <c r="Q23" s="244" t="s">
        <v>464</v>
      </c>
      <c r="R23" s="246">
        <v>0.25</v>
      </c>
      <c r="S23" s="244" t="s">
        <v>464</v>
      </c>
      <c r="T23" s="245">
        <v>0.25</v>
      </c>
      <c r="U23" s="285">
        <v>313000000</v>
      </c>
      <c r="V23" s="286"/>
      <c r="W23" s="287"/>
      <c r="X23" s="288"/>
      <c r="Y23" s="268"/>
      <c r="Z23" s="269"/>
      <c r="AA23" s="270"/>
      <c r="AB23" s="253"/>
      <c r="AC23" s="253"/>
      <c r="AD23" s="236"/>
      <c r="AE23" s="236"/>
      <c r="AF23" s="236"/>
      <c r="AG23" s="237"/>
      <c r="AH23" s="271"/>
      <c r="AI23" s="272"/>
      <c r="AJ23" s="272"/>
    </row>
    <row r="24" spans="2:36" ht="56.25" customHeight="1" x14ac:dyDescent="0.25">
      <c r="B24" s="617"/>
      <c r="C24" s="238"/>
      <c r="D24" s="239"/>
      <c r="E24" s="240"/>
      <c r="F24" s="240"/>
      <c r="G24" s="255"/>
      <c r="H24" s="256"/>
      <c r="I24" s="240"/>
      <c r="J24" s="239"/>
      <c r="K24" s="239"/>
      <c r="L24" s="243"/>
      <c r="M24" s="244" t="s">
        <v>480</v>
      </c>
      <c r="N24" s="245">
        <v>0.15</v>
      </c>
      <c r="O24" s="244" t="s">
        <v>480</v>
      </c>
      <c r="P24" s="245">
        <v>0.4</v>
      </c>
      <c r="Q24" s="244" t="s">
        <v>480</v>
      </c>
      <c r="R24" s="246">
        <v>0.35</v>
      </c>
      <c r="S24" s="244" t="s">
        <v>480</v>
      </c>
      <c r="T24" s="245">
        <v>0.2</v>
      </c>
      <c r="U24" s="289"/>
      <c r="V24" s="286"/>
      <c r="W24" s="290"/>
      <c r="X24" s="291"/>
      <c r="Y24" s="274"/>
      <c r="Z24" s="275"/>
      <c r="AA24" s="276"/>
      <c r="AB24" s="253"/>
      <c r="AC24" s="253"/>
      <c r="AD24" s="236"/>
      <c r="AE24" s="236"/>
      <c r="AF24" s="236"/>
      <c r="AG24" s="237"/>
      <c r="AH24" s="271"/>
      <c r="AI24" s="272"/>
      <c r="AJ24" s="272"/>
    </row>
    <row r="25" spans="2:36" ht="56.25" customHeight="1" x14ac:dyDescent="0.25">
      <c r="B25" s="617"/>
      <c r="C25" s="238"/>
      <c r="D25" s="239"/>
      <c r="E25" s="240"/>
      <c r="F25" s="240"/>
      <c r="G25" s="262" t="s">
        <v>481</v>
      </c>
      <c r="H25" s="263" t="s">
        <v>482</v>
      </c>
      <c r="I25" s="240"/>
      <c r="J25" s="239"/>
      <c r="K25" s="239"/>
      <c r="L25" s="243"/>
      <c r="M25" s="244" t="s">
        <v>464</v>
      </c>
      <c r="N25" s="245">
        <v>0.25</v>
      </c>
      <c r="O25" s="244" t="s">
        <v>464</v>
      </c>
      <c r="P25" s="245">
        <v>0.25</v>
      </c>
      <c r="Q25" s="244" t="s">
        <v>464</v>
      </c>
      <c r="R25" s="246">
        <v>0.25</v>
      </c>
      <c r="S25" s="244" t="s">
        <v>464</v>
      </c>
      <c r="T25" s="245">
        <v>0.25</v>
      </c>
      <c r="U25" s="285">
        <v>65047551</v>
      </c>
      <c r="V25" s="286"/>
      <c r="W25" s="266"/>
      <c r="X25" s="267"/>
      <c r="Y25" s="268"/>
      <c r="Z25" s="237"/>
      <c r="AA25" s="270"/>
      <c r="AB25" s="253"/>
      <c r="AC25" s="253"/>
      <c r="AD25" s="236"/>
      <c r="AE25" s="236"/>
      <c r="AF25" s="236"/>
      <c r="AG25" s="237"/>
      <c r="AH25" s="271"/>
      <c r="AI25" s="272"/>
      <c r="AJ25" s="272"/>
    </row>
    <row r="26" spans="2:36" ht="56.25" customHeight="1" x14ac:dyDescent="0.25">
      <c r="B26" s="617"/>
      <c r="C26" s="238"/>
      <c r="D26" s="239"/>
      <c r="E26" s="240"/>
      <c r="F26" s="240"/>
      <c r="G26" s="255"/>
      <c r="H26" s="256"/>
      <c r="I26" s="240"/>
      <c r="J26" s="239"/>
      <c r="K26" s="239"/>
      <c r="L26" s="243"/>
      <c r="M26" s="244" t="s">
        <v>483</v>
      </c>
      <c r="N26" s="245">
        <v>0.25</v>
      </c>
      <c r="O26" s="244" t="s">
        <v>483</v>
      </c>
      <c r="P26" s="245">
        <v>0.25</v>
      </c>
      <c r="Q26" s="244" t="s">
        <v>483</v>
      </c>
      <c r="R26" s="246">
        <v>0.25</v>
      </c>
      <c r="S26" s="244" t="s">
        <v>483</v>
      </c>
      <c r="T26" s="245">
        <v>0.25</v>
      </c>
      <c r="U26" s="289"/>
      <c r="V26" s="286"/>
      <c r="W26" s="257"/>
      <c r="X26" s="258"/>
      <c r="Y26" s="274"/>
      <c r="Z26" s="237"/>
      <c r="AA26" s="276"/>
      <c r="AB26" s="253"/>
      <c r="AC26" s="253"/>
      <c r="AD26" s="236"/>
      <c r="AE26" s="236"/>
      <c r="AF26" s="236"/>
      <c r="AG26" s="237"/>
      <c r="AH26" s="271"/>
      <c r="AI26" s="272"/>
      <c r="AJ26" s="272"/>
    </row>
    <row r="27" spans="2:36" ht="56.25" customHeight="1" x14ac:dyDescent="0.25">
      <c r="B27" s="617"/>
      <c r="C27" s="238"/>
      <c r="D27" s="239"/>
      <c r="E27" s="240"/>
      <c r="F27" s="240"/>
      <c r="G27" s="262" t="s">
        <v>484</v>
      </c>
      <c r="H27" s="263" t="s">
        <v>485</v>
      </c>
      <c r="I27" s="240"/>
      <c r="J27" s="239"/>
      <c r="K27" s="239"/>
      <c r="L27" s="243"/>
      <c r="M27" s="244" t="s">
        <v>464</v>
      </c>
      <c r="N27" s="245">
        <v>0.25</v>
      </c>
      <c r="O27" s="244" t="s">
        <v>464</v>
      </c>
      <c r="P27" s="245">
        <v>0.25</v>
      </c>
      <c r="Q27" s="244" t="s">
        <v>464</v>
      </c>
      <c r="R27" s="246">
        <v>0.25</v>
      </c>
      <c r="S27" s="244" t="s">
        <v>464</v>
      </c>
      <c r="T27" s="245">
        <v>0.25</v>
      </c>
      <c r="U27" s="285">
        <v>124360197</v>
      </c>
      <c r="V27" s="286"/>
      <c r="W27" s="266"/>
      <c r="X27" s="267"/>
      <c r="Y27" s="268"/>
      <c r="Z27" s="269"/>
      <c r="AA27" s="270"/>
      <c r="AB27" s="253"/>
      <c r="AC27" s="253"/>
      <c r="AD27" s="236"/>
      <c r="AE27" s="236"/>
      <c r="AF27" s="236"/>
      <c r="AG27" s="237"/>
      <c r="AH27" s="271"/>
      <c r="AI27" s="272"/>
      <c r="AJ27" s="272"/>
    </row>
    <row r="28" spans="2:36" ht="56.25" customHeight="1" x14ac:dyDescent="0.25">
      <c r="B28" s="617"/>
      <c r="C28" s="238"/>
      <c r="D28" s="239"/>
      <c r="E28" s="240"/>
      <c r="F28" s="240"/>
      <c r="G28" s="255"/>
      <c r="H28" s="256"/>
      <c r="I28" s="240"/>
      <c r="J28" s="239"/>
      <c r="K28" s="239"/>
      <c r="L28" s="243"/>
      <c r="M28" s="244" t="s">
        <v>486</v>
      </c>
      <c r="N28" s="245">
        <v>0.1</v>
      </c>
      <c r="O28" s="244" t="s">
        <v>486</v>
      </c>
      <c r="P28" s="245">
        <v>0.3</v>
      </c>
      <c r="Q28" s="244" t="s">
        <v>486</v>
      </c>
      <c r="R28" s="246">
        <v>0.35</v>
      </c>
      <c r="S28" s="244" t="s">
        <v>486</v>
      </c>
      <c r="T28" s="245">
        <v>0.35</v>
      </c>
      <c r="U28" s="289"/>
      <c r="V28" s="286"/>
      <c r="W28" s="292"/>
      <c r="X28" s="293"/>
      <c r="Y28" s="274"/>
      <c r="Z28" s="275"/>
      <c r="AA28" s="276"/>
      <c r="AB28" s="253"/>
      <c r="AC28" s="253"/>
      <c r="AD28" s="236"/>
      <c r="AE28" s="236"/>
      <c r="AF28" s="236"/>
      <c r="AG28" s="237"/>
      <c r="AH28" s="271"/>
      <c r="AI28" s="272"/>
      <c r="AJ28" s="272"/>
    </row>
    <row r="29" spans="2:36" ht="72.75" customHeight="1" x14ac:dyDescent="0.25">
      <c r="B29" s="617"/>
      <c r="C29" s="238"/>
      <c r="D29" s="239"/>
      <c r="E29" s="240"/>
      <c r="F29" s="240"/>
      <c r="G29" s="262" t="s">
        <v>487</v>
      </c>
      <c r="H29" s="263" t="s">
        <v>488</v>
      </c>
      <c r="I29" s="240"/>
      <c r="J29" s="239"/>
      <c r="K29" s="239"/>
      <c r="L29" s="243"/>
      <c r="M29" s="244" t="s">
        <v>464</v>
      </c>
      <c r="N29" s="245">
        <v>0.25</v>
      </c>
      <c r="O29" s="244" t="s">
        <v>464</v>
      </c>
      <c r="P29" s="245">
        <v>0.25</v>
      </c>
      <c r="Q29" s="244" t="s">
        <v>464</v>
      </c>
      <c r="R29" s="246">
        <v>0.25</v>
      </c>
      <c r="S29" s="244" t="s">
        <v>464</v>
      </c>
      <c r="T29" s="245">
        <v>0.25</v>
      </c>
      <c r="U29" s="285">
        <v>630850000</v>
      </c>
      <c r="V29" s="286"/>
      <c r="W29" s="294"/>
      <c r="X29" s="288"/>
      <c r="Y29" s="268"/>
      <c r="Z29" s="269"/>
      <c r="AA29" s="270"/>
      <c r="AB29" s="253"/>
      <c r="AC29" s="253"/>
      <c r="AD29" s="236"/>
      <c r="AE29" s="236"/>
      <c r="AF29" s="236"/>
      <c r="AG29" s="237"/>
      <c r="AH29" s="271"/>
      <c r="AI29" s="272"/>
      <c r="AJ29" s="272"/>
    </row>
    <row r="30" spans="2:36" ht="72.75" customHeight="1" x14ac:dyDescent="0.25">
      <c r="B30" s="617"/>
      <c r="C30" s="295"/>
      <c r="D30" s="296"/>
      <c r="E30" s="297"/>
      <c r="F30" s="297"/>
      <c r="G30" s="298"/>
      <c r="H30" s="299"/>
      <c r="I30" s="297"/>
      <c r="J30" s="296"/>
      <c r="K30" s="296"/>
      <c r="L30" s="300"/>
      <c r="M30" s="301" t="s">
        <v>489</v>
      </c>
      <c r="N30" s="302">
        <v>0.2</v>
      </c>
      <c r="O30" s="301" t="s">
        <v>489</v>
      </c>
      <c r="P30" s="302">
        <v>0.2</v>
      </c>
      <c r="Q30" s="301" t="s">
        <v>489</v>
      </c>
      <c r="R30" s="303">
        <v>0.3</v>
      </c>
      <c r="S30" s="301" t="s">
        <v>489</v>
      </c>
      <c r="T30" s="302">
        <v>0.3</v>
      </c>
      <c r="U30" s="289"/>
      <c r="V30" s="286"/>
      <c r="W30" s="249"/>
      <c r="X30" s="250"/>
      <c r="Y30" s="304"/>
      <c r="Z30" s="305"/>
      <c r="AA30" s="306"/>
      <c r="AB30" s="307"/>
      <c r="AC30" s="307"/>
      <c r="AD30" s="236"/>
      <c r="AE30" s="236"/>
      <c r="AF30" s="236"/>
      <c r="AG30" s="237"/>
      <c r="AH30" s="271"/>
      <c r="AI30" s="272"/>
      <c r="AJ30" s="272"/>
    </row>
    <row r="31" spans="2:36" ht="119.25" customHeight="1" x14ac:dyDescent="0.25">
      <c r="B31" s="617"/>
      <c r="C31" s="220" t="s">
        <v>490</v>
      </c>
      <c r="D31" s="221" t="s">
        <v>491</v>
      </c>
      <c r="E31" s="222" t="s">
        <v>492</v>
      </c>
      <c r="F31" s="221" t="s">
        <v>493</v>
      </c>
      <c r="G31" s="308" t="s">
        <v>494</v>
      </c>
      <c r="H31" s="309" t="s">
        <v>495</v>
      </c>
      <c r="I31" s="222">
        <v>5</v>
      </c>
      <c r="J31" s="221" t="s">
        <v>496</v>
      </c>
      <c r="K31" s="221" t="s">
        <v>497</v>
      </c>
      <c r="L31" s="225" t="s">
        <v>498</v>
      </c>
      <c r="M31" s="226" t="s">
        <v>499</v>
      </c>
      <c r="N31" s="310">
        <v>0.2</v>
      </c>
      <c r="O31" s="226" t="s">
        <v>499</v>
      </c>
      <c r="P31" s="310">
        <v>0.25</v>
      </c>
      <c r="Q31" s="226" t="s">
        <v>499</v>
      </c>
      <c r="R31" s="311">
        <v>0.35</v>
      </c>
      <c r="S31" s="226" t="s">
        <v>499</v>
      </c>
      <c r="T31" s="310">
        <v>0.3</v>
      </c>
      <c r="U31" s="312">
        <v>34248025</v>
      </c>
      <c r="V31" s="250"/>
      <c r="W31" s="313"/>
      <c r="X31" s="314"/>
      <c r="Y31" s="315"/>
      <c r="Z31" s="316"/>
      <c r="AA31" s="317"/>
      <c r="AB31" s="318"/>
      <c r="AC31" s="318"/>
      <c r="AD31" s="236"/>
      <c r="AE31" s="236"/>
      <c r="AF31" s="236"/>
      <c r="AG31" s="237"/>
      <c r="AH31" s="271"/>
      <c r="AI31" s="272"/>
      <c r="AJ31" s="272"/>
    </row>
    <row r="32" spans="2:36" ht="207.75" customHeight="1" x14ac:dyDescent="0.25">
      <c r="B32" s="613"/>
      <c r="C32" s="295"/>
      <c r="D32" s="296"/>
      <c r="E32" s="297"/>
      <c r="F32" s="296"/>
      <c r="G32" s="298" t="s">
        <v>500</v>
      </c>
      <c r="H32" s="319" t="s">
        <v>501</v>
      </c>
      <c r="I32" s="297"/>
      <c r="J32" s="296"/>
      <c r="K32" s="296"/>
      <c r="L32" s="300"/>
      <c r="M32" s="301" t="s">
        <v>502</v>
      </c>
      <c r="N32" s="302">
        <v>0.2</v>
      </c>
      <c r="O32" s="301" t="s">
        <v>502</v>
      </c>
      <c r="P32" s="302">
        <v>0.3</v>
      </c>
      <c r="Q32" s="301" t="s">
        <v>502</v>
      </c>
      <c r="R32" s="303">
        <v>0.3</v>
      </c>
      <c r="S32" s="301" t="s">
        <v>502</v>
      </c>
      <c r="T32" s="302">
        <v>0.2</v>
      </c>
      <c r="U32" s="312">
        <v>84901975</v>
      </c>
      <c r="V32" s="320"/>
      <c r="W32" s="321"/>
      <c r="X32" s="322"/>
      <c r="Y32" s="323"/>
      <c r="Z32" s="324"/>
      <c r="AA32" s="325"/>
      <c r="AB32" s="326"/>
      <c r="AC32" s="326"/>
      <c r="AD32" s="236"/>
      <c r="AE32" s="236"/>
      <c r="AF32" s="236"/>
      <c r="AG32" s="237"/>
      <c r="AH32" s="271"/>
      <c r="AI32" s="272"/>
      <c r="AJ32" s="272"/>
    </row>
    <row r="33" spans="2:29" ht="50.25" customHeight="1" x14ac:dyDescent="0.25">
      <c r="B33" s="612" t="s">
        <v>79</v>
      </c>
      <c r="C33" s="197" t="s">
        <v>25</v>
      </c>
      <c r="D33" s="198" t="s">
        <v>26</v>
      </c>
      <c r="E33" s="198" t="s">
        <v>27</v>
      </c>
      <c r="F33" s="198" t="s">
        <v>28</v>
      </c>
      <c r="G33" s="198" t="s">
        <v>439</v>
      </c>
      <c r="H33" s="199" t="s">
        <v>440</v>
      </c>
      <c r="I33" s="199" t="s">
        <v>31</v>
      </c>
      <c r="J33" s="198" t="s">
        <v>441</v>
      </c>
      <c r="K33" s="200" t="s">
        <v>442</v>
      </c>
      <c r="L33" s="201" t="s">
        <v>32</v>
      </c>
      <c r="M33" s="197" t="s">
        <v>443</v>
      </c>
      <c r="N33" s="200" t="s">
        <v>444</v>
      </c>
      <c r="O33" s="197" t="s">
        <v>445</v>
      </c>
      <c r="P33" s="200" t="s">
        <v>446</v>
      </c>
      <c r="Q33" s="197" t="s">
        <v>447</v>
      </c>
      <c r="R33" s="200" t="s">
        <v>448</v>
      </c>
      <c r="S33" s="197" t="s">
        <v>449</v>
      </c>
      <c r="T33" s="200" t="s">
        <v>450</v>
      </c>
      <c r="U33" s="614" t="s">
        <v>41</v>
      </c>
      <c r="V33" s="606"/>
      <c r="W33" s="615" t="s">
        <v>43</v>
      </c>
      <c r="X33" s="606"/>
      <c r="Y33" s="202" t="s">
        <v>451</v>
      </c>
      <c r="Z33" s="203" t="s">
        <v>452</v>
      </c>
      <c r="AA33" s="204" t="s">
        <v>45</v>
      </c>
      <c r="AB33" s="205" t="s">
        <v>47</v>
      </c>
      <c r="AC33" s="195" t="s">
        <v>23</v>
      </c>
    </row>
    <row r="34" spans="2:29" ht="70.5" customHeight="1" x14ac:dyDescent="0.25">
      <c r="B34" s="613"/>
      <c r="C34" s="207"/>
      <c r="D34" s="208"/>
      <c r="E34" s="208"/>
      <c r="F34" s="208"/>
      <c r="G34" s="208"/>
      <c r="H34" s="209"/>
      <c r="I34" s="209"/>
      <c r="J34" s="208"/>
      <c r="K34" s="210"/>
      <c r="L34" s="192"/>
      <c r="M34" s="207"/>
      <c r="N34" s="210"/>
      <c r="O34" s="207"/>
      <c r="P34" s="210"/>
      <c r="Q34" s="207"/>
      <c r="R34" s="210"/>
      <c r="S34" s="207"/>
      <c r="T34" s="210"/>
      <c r="U34" s="211" t="s">
        <v>453</v>
      </c>
      <c r="V34" s="327" t="s">
        <v>49</v>
      </c>
      <c r="W34" s="213" t="s">
        <v>54</v>
      </c>
      <c r="X34" s="214" t="s">
        <v>55</v>
      </c>
      <c r="Y34" s="215"/>
      <c r="Z34" s="216"/>
      <c r="AA34" s="217"/>
      <c r="AB34" s="218"/>
      <c r="AC34" s="219"/>
    </row>
    <row r="35" spans="2:29" ht="267" customHeight="1" x14ac:dyDescent="0.25">
      <c r="B35" s="616" t="s">
        <v>503</v>
      </c>
      <c r="C35" s="220" t="s">
        <v>504</v>
      </c>
      <c r="D35" s="221" t="s">
        <v>505</v>
      </c>
      <c r="E35" s="222" t="s">
        <v>506</v>
      </c>
      <c r="F35" s="221" t="s">
        <v>507</v>
      </c>
      <c r="G35" s="308" t="s">
        <v>508</v>
      </c>
      <c r="H35" s="328" t="s">
        <v>509</v>
      </c>
      <c r="I35" s="222">
        <v>28</v>
      </c>
      <c r="J35" s="221" t="s">
        <v>510</v>
      </c>
      <c r="K35" s="221" t="s">
        <v>511</v>
      </c>
      <c r="L35" s="225" t="s">
        <v>512</v>
      </c>
      <c r="M35" s="226" t="s">
        <v>511</v>
      </c>
      <c r="N35" s="329">
        <v>0.3</v>
      </c>
      <c r="O35" s="226" t="s">
        <v>511</v>
      </c>
      <c r="P35" s="329">
        <v>0.3</v>
      </c>
      <c r="Q35" s="226" t="s">
        <v>511</v>
      </c>
      <c r="R35" s="330">
        <v>0.25</v>
      </c>
      <c r="S35" s="226" t="s">
        <v>511</v>
      </c>
      <c r="T35" s="329">
        <v>0.15</v>
      </c>
      <c r="U35" s="331">
        <v>889271312</v>
      </c>
      <c r="V35" s="332">
        <f>SUM(U35:U51)</f>
        <v>6620203679</v>
      </c>
      <c r="W35" s="333"/>
      <c r="X35" s="334"/>
      <c r="Y35" s="316"/>
      <c r="Z35" s="328"/>
      <c r="AA35" s="335"/>
      <c r="AB35" s="235"/>
      <c r="AC35" s="235"/>
    </row>
    <row r="36" spans="2:29" ht="83.25" customHeight="1" x14ac:dyDescent="0.25">
      <c r="B36" s="617"/>
      <c r="C36" s="238"/>
      <c r="D36" s="239"/>
      <c r="E36" s="240"/>
      <c r="F36" s="239"/>
      <c r="G36" s="336" t="s">
        <v>513</v>
      </c>
      <c r="H36" s="337" t="s">
        <v>514</v>
      </c>
      <c r="I36" s="240"/>
      <c r="J36" s="239"/>
      <c r="K36" s="239"/>
      <c r="L36" s="243"/>
      <c r="M36" s="244" t="s">
        <v>515</v>
      </c>
      <c r="N36" s="245">
        <v>0.15</v>
      </c>
      <c r="O36" s="244" t="s">
        <v>515</v>
      </c>
      <c r="P36" s="245">
        <v>0.35</v>
      </c>
      <c r="Q36" s="244" t="s">
        <v>515</v>
      </c>
      <c r="R36" s="246">
        <v>0.3</v>
      </c>
      <c r="S36" s="244" t="s">
        <v>515</v>
      </c>
      <c r="T36" s="245">
        <v>0.2</v>
      </c>
      <c r="U36" s="331">
        <v>88174302</v>
      </c>
      <c r="V36" s="332"/>
      <c r="W36" s="338"/>
      <c r="X36" s="339"/>
      <c r="Y36" s="340"/>
      <c r="Z36" s="337"/>
      <c r="AA36" s="341"/>
      <c r="AB36" s="253"/>
      <c r="AC36" s="253"/>
    </row>
    <row r="37" spans="2:29" ht="141" customHeight="1" x14ac:dyDescent="0.25">
      <c r="B37" s="617"/>
      <c r="C37" s="238"/>
      <c r="D37" s="239"/>
      <c r="E37" s="240"/>
      <c r="F37" s="239"/>
      <c r="G37" s="262" t="s">
        <v>516</v>
      </c>
      <c r="H37" s="263" t="s">
        <v>517</v>
      </c>
      <c r="I37" s="240"/>
      <c r="J37" s="239"/>
      <c r="K37" s="239"/>
      <c r="L37" s="243"/>
      <c r="M37" s="244" t="s">
        <v>464</v>
      </c>
      <c r="N37" s="245">
        <v>0.25</v>
      </c>
      <c r="O37" s="244" t="s">
        <v>464</v>
      </c>
      <c r="P37" s="245">
        <v>0.25</v>
      </c>
      <c r="Q37" s="244" t="s">
        <v>464</v>
      </c>
      <c r="R37" s="246">
        <v>0.25</v>
      </c>
      <c r="S37" s="244" t="s">
        <v>464</v>
      </c>
      <c r="T37" s="245">
        <v>0.25</v>
      </c>
      <c r="U37" s="342">
        <v>62314551</v>
      </c>
      <c r="V37" s="332"/>
      <c r="W37" s="343"/>
      <c r="X37" s="344"/>
      <c r="Y37" s="269"/>
      <c r="Z37" s="345"/>
      <c r="AA37" s="270"/>
      <c r="AB37" s="253"/>
      <c r="AC37" s="253"/>
    </row>
    <row r="38" spans="2:29" ht="141" customHeight="1" x14ac:dyDescent="0.25">
      <c r="B38" s="617"/>
      <c r="C38" s="238"/>
      <c r="D38" s="239"/>
      <c r="E38" s="240"/>
      <c r="F38" s="239"/>
      <c r="G38" s="255"/>
      <c r="H38" s="256"/>
      <c r="I38" s="240"/>
      <c r="J38" s="239"/>
      <c r="K38" s="239"/>
      <c r="L38" s="243"/>
      <c r="M38" s="244" t="s">
        <v>518</v>
      </c>
      <c r="N38" s="245">
        <v>0.2</v>
      </c>
      <c r="O38" s="244" t="s">
        <v>518</v>
      </c>
      <c r="P38" s="245">
        <v>0.3</v>
      </c>
      <c r="Q38" s="244" t="s">
        <v>518</v>
      </c>
      <c r="R38" s="246">
        <v>0.3</v>
      </c>
      <c r="S38" s="244" t="s">
        <v>518</v>
      </c>
      <c r="T38" s="245">
        <v>0.2</v>
      </c>
      <c r="U38" s="247"/>
      <c r="V38" s="332"/>
      <c r="W38" s="346"/>
      <c r="X38" s="347"/>
      <c r="Y38" s="275"/>
      <c r="Z38" s="348"/>
      <c r="AA38" s="276"/>
      <c r="AB38" s="253"/>
      <c r="AC38" s="253"/>
    </row>
    <row r="39" spans="2:29" ht="66.75" customHeight="1" x14ac:dyDescent="0.25">
      <c r="B39" s="617"/>
      <c r="C39" s="238"/>
      <c r="D39" s="239"/>
      <c r="E39" s="240"/>
      <c r="F39" s="239"/>
      <c r="G39" s="262" t="s">
        <v>519</v>
      </c>
      <c r="H39" s="263" t="s">
        <v>520</v>
      </c>
      <c r="I39" s="240"/>
      <c r="J39" s="239"/>
      <c r="K39" s="239"/>
      <c r="L39" s="243"/>
      <c r="M39" s="244" t="s">
        <v>521</v>
      </c>
      <c r="N39" s="245">
        <v>0.2</v>
      </c>
      <c r="O39" s="244" t="s">
        <v>521</v>
      </c>
      <c r="P39" s="245">
        <v>0.3</v>
      </c>
      <c r="Q39" s="244" t="s">
        <v>521</v>
      </c>
      <c r="R39" s="246">
        <v>0.3</v>
      </c>
      <c r="S39" s="244" t="s">
        <v>521</v>
      </c>
      <c r="T39" s="245">
        <v>0.2</v>
      </c>
      <c r="U39" s="349">
        <v>62408768</v>
      </c>
      <c r="V39" s="332"/>
      <c r="W39" s="343"/>
      <c r="X39" s="350"/>
      <c r="Y39" s="269"/>
      <c r="Z39" s="345"/>
      <c r="AA39" s="270"/>
      <c r="AB39" s="253"/>
      <c r="AC39" s="253"/>
    </row>
    <row r="40" spans="2:29" ht="66.75" customHeight="1" x14ac:dyDescent="0.25">
      <c r="B40" s="617"/>
      <c r="C40" s="260"/>
      <c r="D40" s="348"/>
      <c r="E40" s="351"/>
      <c r="F40" s="348"/>
      <c r="G40" s="255"/>
      <c r="H40" s="256"/>
      <c r="I40" s="351"/>
      <c r="J40" s="348"/>
      <c r="K40" s="348"/>
      <c r="L40" s="352"/>
      <c r="M40" s="244" t="s">
        <v>522</v>
      </c>
      <c r="N40" s="245">
        <v>0.1</v>
      </c>
      <c r="O40" s="244" t="s">
        <v>522</v>
      </c>
      <c r="P40" s="245">
        <v>0.2</v>
      </c>
      <c r="Q40" s="244" t="s">
        <v>522</v>
      </c>
      <c r="R40" s="246">
        <v>0.4</v>
      </c>
      <c r="S40" s="244" t="s">
        <v>522</v>
      </c>
      <c r="T40" s="245">
        <v>0.3</v>
      </c>
      <c r="U40" s="349"/>
      <c r="V40" s="332"/>
      <c r="W40" s="346"/>
      <c r="X40" s="353"/>
      <c r="Y40" s="305"/>
      <c r="Z40" s="296"/>
      <c r="AA40" s="306"/>
      <c r="AB40" s="307"/>
      <c r="AC40" s="307"/>
    </row>
    <row r="41" spans="2:29" ht="168" customHeight="1" x14ac:dyDescent="0.25">
      <c r="B41" s="617"/>
      <c r="C41" s="354" t="s">
        <v>523</v>
      </c>
      <c r="D41" s="345" t="s">
        <v>524</v>
      </c>
      <c r="E41" s="355" t="s">
        <v>525</v>
      </c>
      <c r="F41" s="345" t="s">
        <v>526</v>
      </c>
      <c r="G41" s="336" t="s">
        <v>527</v>
      </c>
      <c r="H41" s="337" t="s">
        <v>528</v>
      </c>
      <c r="I41" s="355">
        <v>1</v>
      </c>
      <c r="J41" s="345" t="s">
        <v>529</v>
      </c>
      <c r="K41" s="356" t="s">
        <v>530</v>
      </c>
      <c r="L41" s="357" t="s">
        <v>531</v>
      </c>
      <c r="M41" s="337" t="s">
        <v>532</v>
      </c>
      <c r="N41" s="245">
        <v>0.25</v>
      </c>
      <c r="O41" s="337" t="s">
        <v>532</v>
      </c>
      <c r="P41" s="245">
        <v>0.25</v>
      </c>
      <c r="Q41" s="337" t="s">
        <v>532</v>
      </c>
      <c r="R41" s="246">
        <v>0.25</v>
      </c>
      <c r="S41" s="337" t="s">
        <v>532</v>
      </c>
      <c r="T41" s="245">
        <v>0.25</v>
      </c>
      <c r="U41" s="247">
        <v>219760781</v>
      </c>
      <c r="V41" s="332"/>
      <c r="W41" s="358"/>
      <c r="X41" s="359"/>
      <c r="Y41" s="316"/>
      <c r="Z41" s="328"/>
      <c r="AA41" s="335"/>
      <c r="AB41" s="318"/>
      <c r="AC41" s="318"/>
    </row>
    <row r="42" spans="2:29" ht="74.25" customHeight="1" x14ac:dyDescent="0.25">
      <c r="B42" s="617"/>
      <c r="C42" s="238"/>
      <c r="D42" s="239"/>
      <c r="E42" s="240"/>
      <c r="F42" s="239"/>
      <c r="G42" s="262" t="s">
        <v>533</v>
      </c>
      <c r="H42" s="263" t="s">
        <v>534</v>
      </c>
      <c r="I42" s="240"/>
      <c r="J42" s="239"/>
      <c r="K42" s="360"/>
      <c r="L42" s="357"/>
      <c r="M42" s="337" t="s">
        <v>535</v>
      </c>
      <c r="N42" s="245">
        <v>0.2</v>
      </c>
      <c r="O42" s="337" t="s">
        <v>535</v>
      </c>
      <c r="P42" s="245">
        <v>0.2</v>
      </c>
      <c r="Q42" s="337" t="s">
        <v>535</v>
      </c>
      <c r="R42" s="246">
        <v>0.2</v>
      </c>
      <c r="S42" s="337" t="s">
        <v>535</v>
      </c>
      <c r="T42" s="245">
        <v>0.4</v>
      </c>
      <c r="U42" s="361">
        <v>53755990</v>
      </c>
      <c r="V42" s="332"/>
      <c r="W42" s="343"/>
      <c r="X42" s="350"/>
      <c r="Y42" s="269"/>
      <c r="Z42" s="345"/>
      <c r="AA42" s="270"/>
      <c r="AB42" s="253"/>
      <c r="AC42" s="253"/>
    </row>
    <row r="43" spans="2:29" ht="74.25" customHeight="1" x14ac:dyDescent="0.25">
      <c r="B43" s="617"/>
      <c r="C43" s="238"/>
      <c r="D43" s="239"/>
      <c r="E43" s="240"/>
      <c r="F43" s="239"/>
      <c r="G43" s="241"/>
      <c r="H43" s="242"/>
      <c r="I43" s="240"/>
      <c r="J43" s="239"/>
      <c r="K43" s="360"/>
      <c r="L43" s="357"/>
      <c r="M43" s="337" t="s">
        <v>464</v>
      </c>
      <c r="N43" s="245">
        <v>0.25</v>
      </c>
      <c r="O43" s="337" t="s">
        <v>464</v>
      </c>
      <c r="P43" s="245">
        <v>0.25</v>
      </c>
      <c r="Q43" s="337" t="s">
        <v>464</v>
      </c>
      <c r="R43" s="246">
        <v>0.25</v>
      </c>
      <c r="S43" s="337" t="s">
        <v>464</v>
      </c>
      <c r="T43" s="245">
        <v>0.25</v>
      </c>
      <c r="U43" s="362"/>
      <c r="V43" s="332"/>
      <c r="W43" s="363"/>
      <c r="X43" s="265"/>
      <c r="Y43" s="364"/>
      <c r="Z43" s="239"/>
      <c r="AA43" s="365"/>
      <c r="AB43" s="253"/>
      <c r="AC43" s="253"/>
    </row>
    <row r="44" spans="2:29" ht="74.25" customHeight="1" x14ac:dyDescent="0.25">
      <c r="B44" s="617"/>
      <c r="C44" s="238"/>
      <c r="D44" s="239"/>
      <c r="E44" s="240"/>
      <c r="F44" s="239"/>
      <c r="G44" s="255"/>
      <c r="H44" s="256"/>
      <c r="I44" s="240"/>
      <c r="J44" s="239"/>
      <c r="K44" s="360"/>
      <c r="L44" s="357"/>
      <c r="M44" s="337" t="s">
        <v>536</v>
      </c>
      <c r="N44" s="245">
        <v>0.25</v>
      </c>
      <c r="O44" s="337" t="s">
        <v>536</v>
      </c>
      <c r="P44" s="245">
        <v>0.25</v>
      </c>
      <c r="Q44" s="337" t="s">
        <v>536</v>
      </c>
      <c r="R44" s="246">
        <v>0.25</v>
      </c>
      <c r="S44" s="337" t="s">
        <v>536</v>
      </c>
      <c r="T44" s="245">
        <v>0.25</v>
      </c>
      <c r="U44" s="366"/>
      <c r="V44" s="332"/>
      <c r="W44" s="363"/>
      <c r="X44" s="265"/>
      <c r="Y44" s="275"/>
      <c r="Z44" s="348"/>
      <c r="AA44" s="276"/>
      <c r="AB44" s="253"/>
      <c r="AC44" s="253"/>
    </row>
    <row r="45" spans="2:29" ht="60.75" customHeight="1" x14ac:dyDescent="0.25">
      <c r="B45" s="617"/>
      <c r="C45" s="238"/>
      <c r="D45" s="239"/>
      <c r="E45" s="240"/>
      <c r="F45" s="239"/>
      <c r="G45" s="336" t="s">
        <v>537</v>
      </c>
      <c r="H45" s="337" t="s">
        <v>538</v>
      </c>
      <c r="I45" s="240"/>
      <c r="J45" s="239"/>
      <c r="K45" s="360"/>
      <c r="L45" s="357"/>
      <c r="M45" s="337" t="s">
        <v>464</v>
      </c>
      <c r="N45" s="245">
        <v>0.25</v>
      </c>
      <c r="O45" s="337" t="s">
        <v>464</v>
      </c>
      <c r="P45" s="245">
        <v>0.25</v>
      </c>
      <c r="Q45" s="337" t="s">
        <v>464</v>
      </c>
      <c r="R45" s="246">
        <v>0.25</v>
      </c>
      <c r="S45" s="337" t="s">
        <v>464</v>
      </c>
      <c r="T45" s="245">
        <v>0.25</v>
      </c>
      <c r="U45" s="361">
        <v>244517975</v>
      </c>
      <c r="V45" s="332"/>
      <c r="W45" s="343"/>
      <c r="X45" s="350"/>
      <c r="Y45" s="269"/>
      <c r="Z45" s="345"/>
      <c r="AA45" s="270"/>
      <c r="AB45" s="253"/>
      <c r="AC45" s="253"/>
    </row>
    <row r="46" spans="2:29" ht="59.25" customHeight="1" x14ac:dyDescent="0.25">
      <c r="B46" s="617"/>
      <c r="C46" s="238"/>
      <c r="D46" s="239"/>
      <c r="E46" s="240"/>
      <c r="F46" s="239"/>
      <c r="G46" s="336"/>
      <c r="H46" s="337"/>
      <c r="I46" s="240"/>
      <c r="J46" s="239"/>
      <c r="K46" s="360"/>
      <c r="L46" s="357"/>
      <c r="M46" s="337" t="s">
        <v>539</v>
      </c>
      <c r="N46" s="245">
        <v>0.3</v>
      </c>
      <c r="O46" s="337" t="s">
        <v>539</v>
      </c>
      <c r="P46" s="245">
        <v>0.3</v>
      </c>
      <c r="Q46" s="337" t="s">
        <v>539</v>
      </c>
      <c r="R46" s="246">
        <v>0.1</v>
      </c>
      <c r="S46" s="337" t="s">
        <v>539</v>
      </c>
      <c r="T46" s="245">
        <v>0.3</v>
      </c>
      <c r="U46" s="362"/>
      <c r="V46" s="332"/>
      <c r="W46" s="363"/>
      <c r="X46" s="265"/>
      <c r="Y46" s="364"/>
      <c r="Z46" s="239"/>
      <c r="AA46" s="365"/>
      <c r="AB46" s="253"/>
      <c r="AC46" s="253"/>
    </row>
    <row r="47" spans="2:29" ht="65.25" customHeight="1" x14ac:dyDescent="0.25">
      <c r="B47" s="617"/>
      <c r="C47" s="238"/>
      <c r="D47" s="239"/>
      <c r="E47" s="240"/>
      <c r="F47" s="239"/>
      <c r="G47" s="336"/>
      <c r="H47" s="337"/>
      <c r="I47" s="240"/>
      <c r="J47" s="239"/>
      <c r="K47" s="360"/>
      <c r="L47" s="357"/>
      <c r="M47" s="263" t="s">
        <v>540</v>
      </c>
      <c r="N47" s="367">
        <v>0.3</v>
      </c>
      <c r="O47" s="263" t="s">
        <v>540</v>
      </c>
      <c r="P47" s="367">
        <v>0.3</v>
      </c>
      <c r="Q47" s="263" t="s">
        <v>540</v>
      </c>
      <c r="R47" s="368">
        <v>0.1</v>
      </c>
      <c r="S47" s="263" t="s">
        <v>540</v>
      </c>
      <c r="T47" s="367">
        <v>0.3</v>
      </c>
      <c r="U47" s="366"/>
      <c r="V47" s="332"/>
      <c r="W47" s="363"/>
      <c r="X47" s="265"/>
      <c r="Y47" s="364"/>
      <c r="Z47" s="239"/>
      <c r="AA47" s="365"/>
      <c r="AB47" s="326"/>
      <c r="AC47" s="326"/>
    </row>
    <row r="48" spans="2:29" ht="65.25" customHeight="1" x14ac:dyDescent="0.25">
      <c r="B48" s="617"/>
      <c r="C48" s="238"/>
      <c r="D48" s="239"/>
      <c r="E48" s="240"/>
      <c r="F48" s="239"/>
      <c r="G48" s="369" t="s">
        <v>541</v>
      </c>
      <c r="H48" s="240" t="s">
        <v>542</v>
      </c>
      <c r="I48" s="240"/>
      <c r="J48" s="239"/>
      <c r="K48" s="360"/>
      <c r="L48" s="357"/>
      <c r="M48" s="337" t="s">
        <v>543</v>
      </c>
      <c r="N48" s="245">
        <v>0.05</v>
      </c>
      <c r="O48" s="370" t="s">
        <v>544</v>
      </c>
      <c r="P48" s="245">
        <v>0.25</v>
      </c>
      <c r="Q48" s="370" t="s">
        <v>545</v>
      </c>
      <c r="R48" s="245">
        <v>0.35</v>
      </c>
      <c r="S48" s="370" t="s">
        <v>546</v>
      </c>
      <c r="T48" s="245">
        <v>0.35</v>
      </c>
      <c r="U48" s="371">
        <v>5000000000</v>
      </c>
      <c r="V48" s="332"/>
      <c r="W48" s="372"/>
      <c r="X48" s="372"/>
      <c r="Y48" s="357"/>
      <c r="Z48" s="357"/>
      <c r="AA48" s="357"/>
      <c r="AB48" s="373"/>
      <c r="AC48" s="374"/>
    </row>
    <row r="49" spans="2:29" ht="65.25" customHeight="1" x14ac:dyDescent="0.25">
      <c r="B49" s="617"/>
      <c r="C49" s="238"/>
      <c r="D49" s="239"/>
      <c r="E49" s="240"/>
      <c r="F49" s="239"/>
      <c r="G49" s="369"/>
      <c r="H49" s="240"/>
      <c r="I49" s="240"/>
      <c r="J49" s="239"/>
      <c r="K49" s="360"/>
      <c r="L49" s="357"/>
      <c r="M49" s="375" t="s">
        <v>547</v>
      </c>
      <c r="N49" s="245">
        <v>0.35</v>
      </c>
      <c r="O49" s="370" t="s">
        <v>548</v>
      </c>
      <c r="P49" s="245">
        <v>0.35</v>
      </c>
      <c r="Q49" s="370" t="s">
        <v>549</v>
      </c>
      <c r="R49" s="245">
        <v>0.25</v>
      </c>
      <c r="S49" s="370" t="s">
        <v>550</v>
      </c>
      <c r="T49" s="245">
        <v>0.05</v>
      </c>
      <c r="U49" s="371"/>
      <c r="V49" s="332"/>
      <c r="W49" s="372"/>
      <c r="X49" s="372"/>
      <c r="Y49" s="357"/>
      <c r="Z49" s="357"/>
      <c r="AA49" s="357"/>
      <c r="AB49" s="376"/>
      <c r="AC49" s="377"/>
    </row>
    <row r="50" spans="2:29" ht="65.25" customHeight="1" x14ac:dyDescent="0.25">
      <c r="B50" s="617"/>
      <c r="C50" s="238"/>
      <c r="D50" s="239"/>
      <c r="E50" s="240"/>
      <c r="F50" s="239"/>
      <c r="G50" s="369"/>
      <c r="H50" s="240"/>
      <c r="I50" s="240"/>
      <c r="J50" s="239"/>
      <c r="K50" s="360"/>
      <c r="L50" s="357"/>
      <c r="M50" s="337" t="s">
        <v>551</v>
      </c>
      <c r="N50" s="245">
        <v>0.05</v>
      </c>
      <c r="O50" s="337" t="s">
        <v>535</v>
      </c>
      <c r="P50" s="245">
        <v>0.25</v>
      </c>
      <c r="Q50" s="337" t="s">
        <v>535</v>
      </c>
      <c r="R50" s="245">
        <v>0.35</v>
      </c>
      <c r="S50" s="337" t="s">
        <v>535</v>
      </c>
      <c r="T50" s="245">
        <v>0.35</v>
      </c>
      <c r="U50" s="371"/>
      <c r="V50" s="332"/>
      <c r="W50" s="372"/>
      <c r="X50" s="372"/>
      <c r="Y50" s="357"/>
      <c r="Z50" s="357"/>
      <c r="AA50" s="357"/>
      <c r="AB50" s="376"/>
      <c r="AC50" s="377"/>
    </row>
    <row r="51" spans="2:29" ht="140.25" customHeight="1" x14ac:dyDescent="0.25">
      <c r="B51" s="613"/>
      <c r="C51" s="295"/>
      <c r="D51" s="296"/>
      <c r="E51" s="297"/>
      <c r="F51" s="296"/>
      <c r="G51" s="378"/>
      <c r="H51" s="297"/>
      <c r="I51" s="297"/>
      <c r="J51" s="296"/>
      <c r="K51" s="379"/>
      <c r="L51" s="357"/>
      <c r="M51" s="337" t="s">
        <v>552</v>
      </c>
      <c r="N51" s="245">
        <v>0.05</v>
      </c>
      <c r="O51" s="370" t="s">
        <v>553</v>
      </c>
      <c r="P51" s="245">
        <v>0.25</v>
      </c>
      <c r="Q51" s="370" t="s">
        <v>553</v>
      </c>
      <c r="R51" s="245">
        <v>0.35</v>
      </c>
      <c r="S51" s="370" t="s">
        <v>553</v>
      </c>
      <c r="T51" s="245">
        <v>0.35</v>
      </c>
      <c r="U51" s="371"/>
      <c r="V51" s="332"/>
      <c r="W51" s="372"/>
      <c r="X51" s="372"/>
      <c r="Y51" s="357"/>
      <c r="Z51" s="357"/>
      <c r="AA51" s="357"/>
      <c r="AB51" s="380"/>
      <c r="AC51" s="381"/>
    </row>
    <row r="52" spans="2:29" ht="48.75" customHeight="1" x14ac:dyDescent="0.25">
      <c r="B52" s="612" t="s">
        <v>104</v>
      </c>
      <c r="C52" s="197" t="s">
        <v>25</v>
      </c>
      <c r="D52" s="198" t="s">
        <v>26</v>
      </c>
      <c r="E52" s="198" t="s">
        <v>27</v>
      </c>
      <c r="F52" s="198" t="s">
        <v>28</v>
      </c>
      <c r="G52" s="198" t="s">
        <v>439</v>
      </c>
      <c r="H52" s="199" t="s">
        <v>440</v>
      </c>
      <c r="I52" s="199" t="s">
        <v>31</v>
      </c>
      <c r="J52" s="198" t="s">
        <v>441</v>
      </c>
      <c r="K52" s="200" t="s">
        <v>442</v>
      </c>
      <c r="L52" s="382" t="s">
        <v>32</v>
      </c>
      <c r="M52" s="383" t="s">
        <v>443</v>
      </c>
      <c r="N52" s="384" t="s">
        <v>444</v>
      </c>
      <c r="O52" s="383" t="s">
        <v>445</v>
      </c>
      <c r="P52" s="384" t="s">
        <v>446</v>
      </c>
      <c r="Q52" s="383" t="s">
        <v>447</v>
      </c>
      <c r="R52" s="384" t="s">
        <v>448</v>
      </c>
      <c r="S52" s="383" t="s">
        <v>449</v>
      </c>
      <c r="T52" s="384" t="s">
        <v>450</v>
      </c>
      <c r="U52" s="622" t="s">
        <v>41</v>
      </c>
      <c r="V52" s="623"/>
      <c r="W52" s="624" t="s">
        <v>43</v>
      </c>
      <c r="X52" s="623"/>
      <c r="Y52" s="385" t="s">
        <v>451</v>
      </c>
      <c r="Z52" s="386" t="s">
        <v>452</v>
      </c>
      <c r="AA52" s="387" t="s">
        <v>45</v>
      </c>
      <c r="AB52" s="205" t="s">
        <v>47</v>
      </c>
      <c r="AC52" s="195" t="s">
        <v>23</v>
      </c>
    </row>
    <row r="53" spans="2:29" ht="63.75" customHeight="1" x14ac:dyDescent="0.25">
      <c r="B53" s="613"/>
      <c r="C53" s="207"/>
      <c r="D53" s="208"/>
      <c r="E53" s="208"/>
      <c r="F53" s="208"/>
      <c r="G53" s="208"/>
      <c r="H53" s="209"/>
      <c r="I53" s="209"/>
      <c r="J53" s="208"/>
      <c r="K53" s="210"/>
      <c r="L53" s="192"/>
      <c r="M53" s="207"/>
      <c r="N53" s="210"/>
      <c r="O53" s="207"/>
      <c r="P53" s="210"/>
      <c r="Q53" s="207"/>
      <c r="R53" s="210"/>
      <c r="S53" s="207"/>
      <c r="T53" s="210"/>
      <c r="U53" s="211" t="s">
        <v>453</v>
      </c>
      <c r="V53" s="212" t="s">
        <v>49</v>
      </c>
      <c r="W53" s="213" t="s">
        <v>54</v>
      </c>
      <c r="X53" s="214" t="s">
        <v>55</v>
      </c>
      <c r="Y53" s="215"/>
      <c r="Z53" s="216"/>
      <c r="AA53" s="217"/>
      <c r="AB53" s="218"/>
      <c r="AC53" s="219"/>
    </row>
    <row r="54" spans="2:29" ht="401.25" customHeight="1" x14ac:dyDescent="0.25">
      <c r="B54" s="616" t="s">
        <v>554</v>
      </c>
      <c r="C54" s="220" t="s">
        <v>555</v>
      </c>
      <c r="D54" s="221" t="s">
        <v>556</v>
      </c>
      <c r="E54" s="222" t="s">
        <v>557</v>
      </c>
      <c r="F54" s="221" t="s">
        <v>558</v>
      </c>
      <c r="G54" s="308" t="s">
        <v>559</v>
      </c>
      <c r="H54" s="328" t="s">
        <v>560</v>
      </c>
      <c r="I54" s="222">
        <v>3</v>
      </c>
      <c r="J54" s="221" t="s">
        <v>561</v>
      </c>
      <c r="K54" s="221" t="s">
        <v>562</v>
      </c>
      <c r="L54" s="222" t="s">
        <v>563</v>
      </c>
      <c r="M54" s="226" t="s">
        <v>564</v>
      </c>
      <c r="N54" s="227">
        <v>0.25</v>
      </c>
      <c r="O54" s="226" t="s">
        <v>564</v>
      </c>
      <c r="P54" s="227">
        <v>0.25</v>
      </c>
      <c r="Q54" s="226" t="s">
        <v>564</v>
      </c>
      <c r="R54" s="228">
        <v>0.25</v>
      </c>
      <c r="S54" s="226" t="s">
        <v>564</v>
      </c>
      <c r="T54" s="227">
        <v>0.25</v>
      </c>
      <c r="U54" s="388">
        <v>389823638</v>
      </c>
      <c r="V54" s="389">
        <f>SUM(U54:U62)</f>
        <v>2152083726</v>
      </c>
      <c r="W54" s="390"/>
      <c r="X54" s="391"/>
      <c r="Y54" s="315"/>
      <c r="Z54" s="256"/>
      <c r="AA54" s="276"/>
      <c r="AB54" s="235"/>
      <c r="AC54" s="235"/>
    </row>
    <row r="55" spans="2:29" ht="255" customHeight="1" x14ac:dyDescent="0.25">
      <c r="B55" s="617"/>
      <c r="C55" s="238"/>
      <c r="D55" s="239"/>
      <c r="E55" s="240"/>
      <c r="F55" s="239"/>
      <c r="G55" s="336" t="s">
        <v>565</v>
      </c>
      <c r="H55" s="337" t="s">
        <v>566</v>
      </c>
      <c r="I55" s="240"/>
      <c r="J55" s="239"/>
      <c r="K55" s="239"/>
      <c r="L55" s="240"/>
      <c r="M55" s="244" t="s">
        <v>567</v>
      </c>
      <c r="N55" s="245">
        <v>0.25</v>
      </c>
      <c r="O55" s="244" t="s">
        <v>567</v>
      </c>
      <c r="P55" s="245">
        <v>0.25</v>
      </c>
      <c r="Q55" s="244" t="s">
        <v>567</v>
      </c>
      <c r="R55" s="246">
        <v>0.25</v>
      </c>
      <c r="S55" s="244" t="s">
        <v>567</v>
      </c>
      <c r="T55" s="245">
        <v>0.25</v>
      </c>
      <c r="U55" s="312">
        <v>311290330</v>
      </c>
      <c r="V55" s="392"/>
      <c r="W55" s="393"/>
      <c r="X55" s="394"/>
      <c r="Y55" s="340"/>
      <c r="Z55" s="337"/>
      <c r="AA55" s="395"/>
      <c r="AB55" s="253"/>
      <c r="AC55" s="253"/>
    </row>
    <row r="56" spans="2:29" ht="176.25" customHeight="1" x14ac:dyDescent="0.25">
      <c r="B56" s="617"/>
      <c r="C56" s="238"/>
      <c r="D56" s="239"/>
      <c r="E56" s="240"/>
      <c r="F56" s="239"/>
      <c r="G56" s="336" t="s">
        <v>568</v>
      </c>
      <c r="H56" s="337" t="s">
        <v>569</v>
      </c>
      <c r="I56" s="240"/>
      <c r="J56" s="239"/>
      <c r="K56" s="239"/>
      <c r="L56" s="240"/>
      <c r="M56" s="244" t="s">
        <v>564</v>
      </c>
      <c r="N56" s="245">
        <v>0.25</v>
      </c>
      <c r="O56" s="244" t="s">
        <v>564</v>
      </c>
      <c r="P56" s="245">
        <v>0.25</v>
      </c>
      <c r="Q56" s="244" t="s">
        <v>564</v>
      </c>
      <c r="R56" s="246">
        <v>0.25</v>
      </c>
      <c r="S56" s="244" t="s">
        <v>564</v>
      </c>
      <c r="T56" s="245">
        <v>0.25</v>
      </c>
      <c r="U56" s="396">
        <v>35000000</v>
      </c>
      <c r="V56" s="392"/>
      <c r="W56" s="393"/>
      <c r="X56" s="394"/>
      <c r="Y56" s="397"/>
      <c r="Z56" s="398"/>
      <c r="AA56" s="395"/>
      <c r="AB56" s="253"/>
      <c r="AC56" s="253"/>
    </row>
    <row r="57" spans="2:29" ht="272.25" customHeight="1" x14ac:dyDescent="0.25">
      <c r="B57" s="617"/>
      <c r="C57" s="238"/>
      <c r="D57" s="348"/>
      <c r="E57" s="240"/>
      <c r="F57" s="348"/>
      <c r="G57" s="336" t="s">
        <v>570</v>
      </c>
      <c r="H57" s="337" t="s">
        <v>571</v>
      </c>
      <c r="I57" s="351"/>
      <c r="J57" s="348"/>
      <c r="K57" s="348"/>
      <c r="L57" s="351"/>
      <c r="M57" s="244" t="s">
        <v>572</v>
      </c>
      <c r="N57" s="245">
        <v>0.25</v>
      </c>
      <c r="O57" s="244" t="s">
        <v>572</v>
      </c>
      <c r="P57" s="245">
        <v>0.25</v>
      </c>
      <c r="Q57" s="244" t="s">
        <v>572</v>
      </c>
      <c r="R57" s="246">
        <v>0.25</v>
      </c>
      <c r="S57" s="244" t="s">
        <v>572</v>
      </c>
      <c r="T57" s="245">
        <v>0.25</v>
      </c>
      <c r="U57" s="312">
        <v>338926515</v>
      </c>
      <c r="V57" s="392"/>
      <c r="W57" s="393"/>
      <c r="X57" s="394"/>
      <c r="Y57" s="399"/>
      <c r="Z57" s="263"/>
      <c r="AA57" s="270"/>
      <c r="AB57" s="307"/>
      <c r="AC57" s="307"/>
    </row>
    <row r="58" spans="2:29" ht="66" customHeight="1" x14ac:dyDescent="0.25">
      <c r="B58" s="617"/>
      <c r="C58" s="238"/>
      <c r="D58" s="345" t="s">
        <v>556</v>
      </c>
      <c r="E58" s="240"/>
      <c r="F58" s="345" t="s">
        <v>573</v>
      </c>
      <c r="G58" s="262" t="s">
        <v>574</v>
      </c>
      <c r="H58" s="345" t="s">
        <v>575</v>
      </c>
      <c r="I58" s="355">
        <v>10</v>
      </c>
      <c r="J58" s="345" t="s">
        <v>576</v>
      </c>
      <c r="K58" s="345" t="s">
        <v>577</v>
      </c>
      <c r="L58" s="355" t="s">
        <v>578</v>
      </c>
      <c r="M58" s="244" t="s">
        <v>579</v>
      </c>
      <c r="N58" s="245">
        <v>0.1</v>
      </c>
      <c r="O58" s="244" t="s">
        <v>579</v>
      </c>
      <c r="P58" s="245">
        <v>0.25</v>
      </c>
      <c r="Q58" s="244" t="s">
        <v>579</v>
      </c>
      <c r="R58" s="246">
        <v>0.25</v>
      </c>
      <c r="S58" s="244" t="s">
        <v>579</v>
      </c>
      <c r="T58" s="245">
        <v>0.4</v>
      </c>
      <c r="U58" s="400">
        <v>287335314</v>
      </c>
      <c r="V58" s="392"/>
      <c r="W58" s="393"/>
      <c r="X58" s="394"/>
      <c r="Y58" s="401"/>
      <c r="Z58" s="221"/>
      <c r="AA58" s="402"/>
      <c r="AB58" s="318"/>
      <c r="AC58" s="318"/>
    </row>
    <row r="59" spans="2:29" ht="85.5" customHeight="1" x14ac:dyDescent="0.25">
      <c r="B59" s="617"/>
      <c r="C59" s="238"/>
      <c r="D59" s="239"/>
      <c r="E59" s="240"/>
      <c r="F59" s="239"/>
      <c r="G59" s="255"/>
      <c r="H59" s="348"/>
      <c r="I59" s="240"/>
      <c r="J59" s="239"/>
      <c r="K59" s="239"/>
      <c r="L59" s="240"/>
      <c r="M59" s="244" t="s">
        <v>580</v>
      </c>
      <c r="N59" s="245">
        <v>0.25</v>
      </c>
      <c r="O59" s="244" t="s">
        <v>580</v>
      </c>
      <c r="P59" s="245">
        <v>0.25</v>
      </c>
      <c r="Q59" s="244" t="s">
        <v>580</v>
      </c>
      <c r="R59" s="246">
        <v>0.25</v>
      </c>
      <c r="S59" s="244" t="s">
        <v>580</v>
      </c>
      <c r="T59" s="245">
        <v>0.25</v>
      </c>
      <c r="U59" s="403"/>
      <c r="V59" s="392"/>
      <c r="W59" s="393"/>
      <c r="X59" s="394"/>
      <c r="Y59" s="364"/>
      <c r="Z59" s="239"/>
      <c r="AA59" s="365"/>
      <c r="AB59" s="253"/>
      <c r="AC59" s="253"/>
    </row>
    <row r="60" spans="2:29" ht="140.25" customHeight="1" x14ac:dyDescent="0.25">
      <c r="B60" s="617"/>
      <c r="C60" s="238"/>
      <c r="D60" s="348"/>
      <c r="E60" s="240"/>
      <c r="F60" s="348"/>
      <c r="G60" s="336" t="s">
        <v>581</v>
      </c>
      <c r="H60" s="337" t="s">
        <v>582</v>
      </c>
      <c r="I60" s="351"/>
      <c r="J60" s="348"/>
      <c r="K60" s="348"/>
      <c r="L60" s="351"/>
      <c r="M60" s="244" t="s">
        <v>583</v>
      </c>
      <c r="N60" s="245">
        <v>0.2</v>
      </c>
      <c r="O60" s="244" t="s">
        <v>583</v>
      </c>
      <c r="P60" s="245">
        <v>0.4</v>
      </c>
      <c r="Q60" s="244" t="s">
        <v>583</v>
      </c>
      <c r="R60" s="246">
        <v>0.2</v>
      </c>
      <c r="S60" s="244" t="s">
        <v>583</v>
      </c>
      <c r="T60" s="245">
        <v>0.2</v>
      </c>
      <c r="U60" s="312">
        <v>450182860</v>
      </c>
      <c r="V60" s="392"/>
      <c r="W60" s="393"/>
      <c r="X60" s="394"/>
      <c r="Y60" s="275"/>
      <c r="Z60" s="348"/>
      <c r="AA60" s="276"/>
      <c r="AB60" s="253"/>
      <c r="AC60" s="253"/>
    </row>
    <row r="61" spans="2:29" ht="93" customHeight="1" x14ac:dyDescent="0.25">
      <c r="B61" s="617"/>
      <c r="C61" s="238"/>
      <c r="D61" s="345" t="s">
        <v>556</v>
      </c>
      <c r="E61" s="240"/>
      <c r="F61" s="345" t="s">
        <v>584</v>
      </c>
      <c r="G61" s="336" t="s">
        <v>585</v>
      </c>
      <c r="H61" s="337" t="s">
        <v>586</v>
      </c>
      <c r="I61" s="355">
        <v>1</v>
      </c>
      <c r="J61" s="345" t="s">
        <v>587</v>
      </c>
      <c r="K61" s="345" t="s">
        <v>588</v>
      </c>
      <c r="L61" s="355" t="s">
        <v>589</v>
      </c>
      <c r="M61" s="244" t="s">
        <v>464</v>
      </c>
      <c r="N61" s="245">
        <v>0.25</v>
      </c>
      <c r="O61" s="244" t="s">
        <v>464</v>
      </c>
      <c r="P61" s="245">
        <v>0.25</v>
      </c>
      <c r="Q61" s="244" t="s">
        <v>464</v>
      </c>
      <c r="R61" s="246">
        <v>0.25</v>
      </c>
      <c r="S61" s="244" t="s">
        <v>464</v>
      </c>
      <c r="T61" s="245">
        <v>0.25</v>
      </c>
      <c r="U61" s="312">
        <v>57900000</v>
      </c>
      <c r="V61" s="392"/>
      <c r="W61" s="393"/>
      <c r="X61" s="394"/>
      <c r="Y61" s="269"/>
      <c r="Z61" s="345"/>
      <c r="AA61" s="270"/>
      <c r="AB61" s="253"/>
      <c r="AC61" s="253"/>
    </row>
    <row r="62" spans="2:29" ht="139.5" customHeight="1" x14ac:dyDescent="0.25">
      <c r="B62" s="613"/>
      <c r="C62" s="295"/>
      <c r="D62" s="296"/>
      <c r="E62" s="297"/>
      <c r="F62" s="296"/>
      <c r="G62" s="404" t="s">
        <v>590</v>
      </c>
      <c r="H62" s="324" t="s">
        <v>591</v>
      </c>
      <c r="I62" s="297"/>
      <c r="J62" s="296"/>
      <c r="K62" s="296"/>
      <c r="L62" s="297"/>
      <c r="M62" s="301" t="s">
        <v>592</v>
      </c>
      <c r="N62" s="302">
        <v>0.25</v>
      </c>
      <c r="O62" s="301" t="s">
        <v>592</v>
      </c>
      <c r="P62" s="302">
        <v>0.25</v>
      </c>
      <c r="Q62" s="301" t="s">
        <v>592</v>
      </c>
      <c r="R62" s="303">
        <v>0.25</v>
      </c>
      <c r="S62" s="301" t="s">
        <v>592</v>
      </c>
      <c r="T62" s="302">
        <v>0.25</v>
      </c>
      <c r="U62" s="312">
        <v>281625069</v>
      </c>
      <c r="V62" s="405"/>
      <c r="W62" s="406"/>
      <c r="X62" s="407"/>
      <c r="Y62" s="305"/>
      <c r="Z62" s="296"/>
      <c r="AA62" s="306"/>
      <c r="AB62" s="326"/>
      <c r="AC62" s="326"/>
    </row>
    <row r="63" spans="2:29" ht="56.25" customHeight="1" x14ac:dyDescent="0.25">
      <c r="B63" s="408" t="s">
        <v>130</v>
      </c>
      <c r="C63" s="409"/>
      <c r="D63" s="410"/>
      <c r="E63" s="410"/>
      <c r="F63" s="410"/>
      <c r="G63" s="411"/>
      <c r="H63" s="412"/>
      <c r="I63" s="410"/>
      <c r="J63" s="410"/>
      <c r="K63" s="410"/>
      <c r="L63" s="409"/>
      <c r="M63" s="409"/>
      <c r="N63" s="412"/>
      <c r="O63" s="409"/>
      <c r="P63" s="410"/>
      <c r="Q63" s="409"/>
      <c r="R63" s="412"/>
      <c r="S63" s="412"/>
      <c r="T63" s="412"/>
      <c r="U63" s="413">
        <f t="shared" ref="U63:V63" si="0">U62+U61+U60+U58+U57+U56+U55+U54+U45+U42+U41+U39+U37+U36+U35+U32+U31+U29+U27+U25+U23+U21+U19+U12+U48</f>
        <v>11534355274</v>
      </c>
      <c r="V63" s="413">
        <f t="shared" si="0"/>
        <v>11534355274</v>
      </c>
      <c r="W63" s="413">
        <f t="shared" ref="W63:X63" si="1">W62+W61+W60+W58+W57+W56+W55+W54+W45+W42+W41+W39+W37+W36+W35+W32+W31+W29+W27+W25+W23+W21+W19+W12</f>
        <v>0</v>
      </c>
      <c r="X63" s="413">
        <f t="shared" si="1"/>
        <v>0</v>
      </c>
      <c r="Y63" s="414"/>
      <c r="Z63" s="414"/>
      <c r="AA63" s="414"/>
      <c r="AB63" s="415"/>
      <c r="AC63" s="416"/>
    </row>
    <row r="64" spans="2:29" ht="40.5" customHeight="1" x14ac:dyDescent="0.25">
      <c r="B64" s="417" t="s">
        <v>131</v>
      </c>
      <c r="C64" s="625" t="s">
        <v>593</v>
      </c>
      <c r="D64" s="595"/>
      <c r="E64" s="595"/>
      <c r="F64" s="595"/>
      <c r="G64" s="595"/>
      <c r="H64" s="595"/>
      <c r="I64" s="595"/>
      <c r="J64" s="595"/>
      <c r="K64" s="595"/>
      <c r="L64" s="595"/>
      <c r="M64" s="595"/>
      <c r="N64" s="595"/>
      <c r="O64" s="595"/>
      <c r="P64" s="595"/>
      <c r="Q64" s="595"/>
      <c r="R64" s="595"/>
      <c r="S64" s="595"/>
      <c r="T64" s="595"/>
      <c r="U64" s="595"/>
      <c r="V64" s="595"/>
      <c r="W64" s="595"/>
      <c r="X64" s="606"/>
      <c r="Y64" s="181" t="s">
        <v>11</v>
      </c>
      <c r="Z64" s="182">
        <v>2021</v>
      </c>
      <c r="AA64" s="183"/>
      <c r="AB64" s="184" t="s">
        <v>133</v>
      </c>
      <c r="AC64" s="185">
        <v>1153121519</v>
      </c>
    </row>
    <row r="65" spans="2:29" ht="37.5" customHeight="1" x14ac:dyDescent="0.25">
      <c r="B65" s="418" t="s">
        <v>13</v>
      </c>
      <c r="C65" s="607" t="s">
        <v>594</v>
      </c>
      <c r="D65" s="592"/>
      <c r="E65" s="592"/>
      <c r="F65" s="592"/>
      <c r="G65" s="592"/>
      <c r="H65" s="592"/>
      <c r="I65" s="592"/>
      <c r="J65" s="592"/>
      <c r="K65" s="592"/>
      <c r="L65" s="592"/>
      <c r="M65" s="592"/>
      <c r="N65" s="592"/>
      <c r="O65" s="592"/>
      <c r="P65" s="592"/>
      <c r="Q65" s="592"/>
      <c r="R65" s="592"/>
      <c r="S65" s="592"/>
      <c r="T65" s="592"/>
      <c r="U65" s="592"/>
      <c r="V65" s="592"/>
      <c r="W65" s="592"/>
      <c r="X65" s="608"/>
      <c r="Y65" s="187" t="s">
        <v>15</v>
      </c>
      <c r="Z65" s="188"/>
      <c r="AA65" s="189"/>
      <c r="AB65" s="190"/>
      <c r="AC65" s="191"/>
    </row>
    <row r="66" spans="2:29" ht="67.5" customHeight="1" x14ac:dyDescent="0.25">
      <c r="B66" s="192"/>
      <c r="C66" s="609" t="s">
        <v>595</v>
      </c>
      <c r="D66" s="600"/>
      <c r="E66" s="600"/>
      <c r="F66" s="601"/>
      <c r="G66" s="193"/>
      <c r="H66" s="609" t="s">
        <v>596</v>
      </c>
      <c r="I66" s="600"/>
      <c r="J66" s="600"/>
      <c r="K66" s="600"/>
      <c r="L66" s="601"/>
      <c r="M66" s="609" t="s">
        <v>597</v>
      </c>
      <c r="N66" s="600"/>
      <c r="O66" s="600"/>
      <c r="P66" s="600"/>
      <c r="Q66" s="600"/>
      <c r="R66" s="600"/>
      <c r="S66" s="600"/>
      <c r="T66" s="601"/>
      <c r="U66" s="609" t="s">
        <v>598</v>
      </c>
      <c r="V66" s="601"/>
      <c r="W66" s="610" t="s">
        <v>599</v>
      </c>
      <c r="X66" s="601"/>
      <c r="Y66" s="611" t="s">
        <v>600</v>
      </c>
      <c r="Z66" s="600"/>
      <c r="AA66" s="601"/>
      <c r="AB66" s="194" t="s">
        <v>601</v>
      </c>
      <c r="AC66" s="195" t="s">
        <v>23</v>
      </c>
    </row>
    <row r="67" spans="2:29" ht="48" customHeight="1" x14ac:dyDescent="0.25">
      <c r="B67" s="612" t="s">
        <v>24</v>
      </c>
      <c r="C67" s="197" t="s">
        <v>25</v>
      </c>
      <c r="D67" s="198" t="s">
        <v>26</v>
      </c>
      <c r="E67" s="198" t="s">
        <v>27</v>
      </c>
      <c r="F67" s="198" t="s">
        <v>28</v>
      </c>
      <c r="G67" s="198" t="s">
        <v>439</v>
      </c>
      <c r="H67" s="199" t="s">
        <v>440</v>
      </c>
      <c r="I67" s="199" t="s">
        <v>31</v>
      </c>
      <c r="J67" s="198" t="s">
        <v>441</v>
      </c>
      <c r="K67" s="200" t="s">
        <v>442</v>
      </c>
      <c r="L67" s="201" t="s">
        <v>32</v>
      </c>
      <c r="M67" s="197" t="s">
        <v>443</v>
      </c>
      <c r="N67" s="200" t="s">
        <v>444</v>
      </c>
      <c r="O67" s="197" t="s">
        <v>445</v>
      </c>
      <c r="P67" s="200" t="s">
        <v>446</v>
      </c>
      <c r="Q67" s="197" t="s">
        <v>447</v>
      </c>
      <c r="R67" s="200" t="s">
        <v>448</v>
      </c>
      <c r="S67" s="197" t="s">
        <v>449</v>
      </c>
      <c r="T67" s="200" t="s">
        <v>450</v>
      </c>
      <c r="U67" s="614" t="s">
        <v>41</v>
      </c>
      <c r="V67" s="606"/>
      <c r="W67" s="615" t="s">
        <v>43</v>
      </c>
      <c r="X67" s="606"/>
      <c r="Y67" s="202" t="s">
        <v>451</v>
      </c>
      <c r="Z67" s="203" t="s">
        <v>452</v>
      </c>
      <c r="AA67" s="204" t="s">
        <v>45</v>
      </c>
      <c r="AB67" s="205" t="s">
        <v>47</v>
      </c>
      <c r="AC67" s="206"/>
    </row>
    <row r="68" spans="2:29" ht="60" customHeight="1" x14ac:dyDescent="0.25">
      <c r="B68" s="613"/>
      <c r="C68" s="207"/>
      <c r="D68" s="208"/>
      <c r="E68" s="208"/>
      <c r="F68" s="208"/>
      <c r="G68" s="208"/>
      <c r="H68" s="209"/>
      <c r="I68" s="209"/>
      <c r="J68" s="208"/>
      <c r="K68" s="210"/>
      <c r="L68" s="192"/>
      <c r="M68" s="207"/>
      <c r="N68" s="210"/>
      <c r="O68" s="207"/>
      <c r="P68" s="210"/>
      <c r="Q68" s="207"/>
      <c r="R68" s="210"/>
      <c r="S68" s="207"/>
      <c r="T68" s="210"/>
      <c r="U68" s="211" t="s">
        <v>453</v>
      </c>
      <c r="V68" s="212" t="s">
        <v>49</v>
      </c>
      <c r="W68" s="213" t="s">
        <v>54</v>
      </c>
      <c r="X68" s="214" t="s">
        <v>55</v>
      </c>
      <c r="Y68" s="215"/>
      <c r="Z68" s="216"/>
      <c r="AA68" s="217"/>
      <c r="AB68" s="218"/>
      <c r="AC68" s="219"/>
    </row>
    <row r="69" spans="2:29" ht="97.5" customHeight="1" x14ac:dyDescent="0.25">
      <c r="B69" s="616" t="s">
        <v>602</v>
      </c>
      <c r="C69" s="419" t="s">
        <v>555</v>
      </c>
      <c r="D69" s="221" t="s">
        <v>603</v>
      </c>
      <c r="E69" s="222" t="s">
        <v>604</v>
      </c>
      <c r="F69" s="221" t="s">
        <v>137</v>
      </c>
      <c r="G69" s="308" t="s">
        <v>459</v>
      </c>
      <c r="H69" s="420" t="s">
        <v>605</v>
      </c>
      <c r="I69" s="222">
        <v>1</v>
      </c>
      <c r="J69" s="221" t="s">
        <v>606</v>
      </c>
      <c r="K69" s="221" t="s">
        <v>607</v>
      </c>
      <c r="L69" s="222" t="s">
        <v>608</v>
      </c>
      <c r="M69" s="224" t="s">
        <v>609</v>
      </c>
      <c r="N69" s="421">
        <v>0.3</v>
      </c>
      <c r="O69" s="224" t="s">
        <v>609</v>
      </c>
      <c r="P69" s="421">
        <v>0.35</v>
      </c>
      <c r="Q69" s="224" t="s">
        <v>609</v>
      </c>
      <c r="R69" s="422">
        <v>0.2</v>
      </c>
      <c r="S69" s="224" t="s">
        <v>609</v>
      </c>
      <c r="T69" s="421">
        <v>0.2</v>
      </c>
      <c r="U69" s="423">
        <v>141691172</v>
      </c>
      <c r="V69" s="424">
        <f>SUM(U69:U72)</f>
        <v>584197922</v>
      </c>
      <c r="W69" s="425"/>
      <c r="X69" s="425"/>
      <c r="Y69" s="221"/>
      <c r="Z69" s="221"/>
      <c r="AA69" s="426"/>
      <c r="AB69" s="427"/>
      <c r="AC69" s="427"/>
    </row>
    <row r="70" spans="2:29" ht="97.5" customHeight="1" x14ac:dyDescent="0.25">
      <c r="B70" s="617"/>
      <c r="C70" s="428"/>
      <c r="D70" s="239"/>
      <c r="E70" s="240"/>
      <c r="F70" s="239"/>
      <c r="G70" s="336" t="s">
        <v>471</v>
      </c>
      <c r="H70" s="429" t="s">
        <v>610</v>
      </c>
      <c r="I70" s="351"/>
      <c r="J70" s="348"/>
      <c r="K70" s="348"/>
      <c r="L70" s="240"/>
      <c r="M70" s="256"/>
      <c r="N70" s="310"/>
      <c r="O70" s="256"/>
      <c r="P70" s="310"/>
      <c r="Q70" s="256"/>
      <c r="R70" s="311"/>
      <c r="S70" s="256"/>
      <c r="T70" s="310"/>
      <c r="U70" s="423">
        <v>142234318</v>
      </c>
      <c r="V70" s="430"/>
      <c r="W70" s="431"/>
      <c r="X70" s="431"/>
      <c r="Y70" s="348"/>
      <c r="Z70" s="348"/>
      <c r="AA70" s="276"/>
      <c r="AB70" s="432"/>
      <c r="AC70" s="432"/>
    </row>
    <row r="71" spans="2:29" ht="97.5" customHeight="1" x14ac:dyDescent="0.25">
      <c r="B71" s="617"/>
      <c r="C71" s="428"/>
      <c r="D71" s="239"/>
      <c r="E71" s="240"/>
      <c r="F71" s="239"/>
      <c r="G71" s="336" t="s">
        <v>494</v>
      </c>
      <c r="H71" s="429" t="s">
        <v>611</v>
      </c>
      <c r="I71" s="355">
        <v>2</v>
      </c>
      <c r="J71" s="345" t="s">
        <v>612</v>
      </c>
      <c r="K71" s="345" t="s">
        <v>607</v>
      </c>
      <c r="L71" s="240"/>
      <c r="M71" s="263" t="s">
        <v>613</v>
      </c>
      <c r="N71" s="367">
        <v>0.3</v>
      </c>
      <c r="O71" s="263" t="s">
        <v>613</v>
      </c>
      <c r="P71" s="367">
        <v>0.35</v>
      </c>
      <c r="Q71" s="263" t="s">
        <v>613</v>
      </c>
      <c r="R71" s="368">
        <v>0.2</v>
      </c>
      <c r="S71" s="263" t="s">
        <v>613</v>
      </c>
      <c r="T71" s="367">
        <v>0.2</v>
      </c>
      <c r="U71" s="332">
        <v>142383278</v>
      </c>
      <c r="V71" s="430"/>
      <c r="W71" s="431"/>
      <c r="X71" s="431"/>
      <c r="Y71" s="433"/>
      <c r="Z71" s="345"/>
      <c r="AA71" s="270"/>
      <c r="AB71" s="434"/>
      <c r="AC71" s="434"/>
    </row>
    <row r="72" spans="2:29" ht="97.5" customHeight="1" x14ac:dyDescent="0.25">
      <c r="B72" s="613"/>
      <c r="C72" s="435"/>
      <c r="D72" s="296"/>
      <c r="E72" s="297"/>
      <c r="F72" s="296"/>
      <c r="G72" s="404" t="s">
        <v>500</v>
      </c>
      <c r="H72" s="436" t="s">
        <v>614</v>
      </c>
      <c r="I72" s="297"/>
      <c r="J72" s="296"/>
      <c r="K72" s="296"/>
      <c r="L72" s="297"/>
      <c r="M72" s="299"/>
      <c r="N72" s="437"/>
      <c r="O72" s="299"/>
      <c r="P72" s="437"/>
      <c r="Q72" s="299"/>
      <c r="R72" s="438"/>
      <c r="S72" s="299"/>
      <c r="T72" s="437"/>
      <c r="U72" s="332">
        <v>157889154</v>
      </c>
      <c r="V72" s="439"/>
      <c r="W72" s="431"/>
      <c r="X72" s="431"/>
      <c r="Y72" s="440"/>
      <c r="Z72" s="296"/>
      <c r="AA72" s="306"/>
      <c r="AB72" s="441"/>
      <c r="AC72" s="441"/>
    </row>
    <row r="73" spans="2:29" ht="64.5" customHeight="1" x14ac:dyDescent="0.25">
      <c r="B73" s="612" t="s">
        <v>79</v>
      </c>
      <c r="C73" s="197" t="s">
        <v>25</v>
      </c>
      <c r="D73" s="198" t="s">
        <v>26</v>
      </c>
      <c r="E73" s="198" t="s">
        <v>27</v>
      </c>
      <c r="F73" s="198" t="s">
        <v>28</v>
      </c>
      <c r="G73" s="198" t="s">
        <v>439</v>
      </c>
      <c r="H73" s="199" t="s">
        <v>440</v>
      </c>
      <c r="I73" s="199" t="s">
        <v>31</v>
      </c>
      <c r="J73" s="198" t="s">
        <v>441</v>
      </c>
      <c r="K73" s="200" t="s">
        <v>442</v>
      </c>
      <c r="L73" s="201" t="s">
        <v>32</v>
      </c>
      <c r="M73" s="197" t="s">
        <v>443</v>
      </c>
      <c r="N73" s="200" t="s">
        <v>444</v>
      </c>
      <c r="O73" s="197" t="s">
        <v>445</v>
      </c>
      <c r="P73" s="200" t="s">
        <v>446</v>
      </c>
      <c r="Q73" s="197" t="s">
        <v>447</v>
      </c>
      <c r="R73" s="200" t="s">
        <v>448</v>
      </c>
      <c r="S73" s="197" t="s">
        <v>449</v>
      </c>
      <c r="T73" s="200" t="s">
        <v>450</v>
      </c>
      <c r="U73" s="614" t="s">
        <v>41</v>
      </c>
      <c r="V73" s="606"/>
      <c r="W73" s="615" t="s">
        <v>43</v>
      </c>
      <c r="X73" s="606"/>
      <c r="Y73" s="202" t="s">
        <v>451</v>
      </c>
      <c r="Z73" s="203" t="s">
        <v>452</v>
      </c>
      <c r="AA73" s="204" t="s">
        <v>45</v>
      </c>
      <c r="AB73" s="205" t="s">
        <v>47</v>
      </c>
      <c r="AC73" s="195" t="s">
        <v>23</v>
      </c>
    </row>
    <row r="74" spans="2:29" ht="70.5" customHeight="1" x14ac:dyDescent="0.25">
      <c r="B74" s="613"/>
      <c r="C74" s="207"/>
      <c r="D74" s="208"/>
      <c r="E74" s="208"/>
      <c r="F74" s="208"/>
      <c r="G74" s="208"/>
      <c r="H74" s="209"/>
      <c r="I74" s="209"/>
      <c r="J74" s="208"/>
      <c r="K74" s="210"/>
      <c r="L74" s="192"/>
      <c r="M74" s="207"/>
      <c r="N74" s="210"/>
      <c r="O74" s="207"/>
      <c r="P74" s="210"/>
      <c r="Q74" s="207"/>
      <c r="R74" s="210"/>
      <c r="S74" s="207"/>
      <c r="T74" s="210"/>
      <c r="U74" s="211" t="s">
        <v>453</v>
      </c>
      <c r="V74" s="212" t="s">
        <v>49</v>
      </c>
      <c r="W74" s="213" t="s">
        <v>54</v>
      </c>
      <c r="X74" s="214" t="s">
        <v>55</v>
      </c>
      <c r="Y74" s="215"/>
      <c r="Z74" s="216"/>
      <c r="AA74" s="217"/>
      <c r="AB74" s="218"/>
      <c r="AC74" s="219"/>
    </row>
    <row r="75" spans="2:29" ht="117" customHeight="1" x14ac:dyDescent="0.25">
      <c r="B75" s="616" t="s">
        <v>615</v>
      </c>
      <c r="C75" s="419" t="s">
        <v>555</v>
      </c>
      <c r="D75" s="221" t="s">
        <v>603</v>
      </c>
      <c r="E75" s="222" t="s">
        <v>604</v>
      </c>
      <c r="F75" s="221" t="s">
        <v>137</v>
      </c>
      <c r="G75" s="308" t="s">
        <v>508</v>
      </c>
      <c r="H75" s="442" t="s">
        <v>616</v>
      </c>
      <c r="I75" s="222">
        <v>1</v>
      </c>
      <c r="J75" s="221" t="s">
        <v>617</v>
      </c>
      <c r="K75" s="221" t="s">
        <v>607</v>
      </c>
      <c r="L75" s="222" t="s">
        <v>618</v>
      </c>
      <c r="M75" s="221" t="s">
        <v>617</v>
      </c>
      <c r="N75" s="421">
        <v>0.25</v>
      </c>
      <c r="O75" s="221" t="s">
        <v>617</v>
      </c>
      <c r="P75" s="421">
        <v>0.35</v>
      </c>
      <c r="Q75" s="221" t="s">
        <v>617</v>
      </c>
      <c r="R75" s="422">
        <v>0.2</v>
      </c>
      <c r="S75" s="224" t="s">
        <v>619</v>
      </c>
      <c r="T75" s="443">
        <v>0.2</v>
      </c>
      <c r="U75" s="444">
        <v>141607600</v>
      </c>
      <c r="V75" s="445">
        <f>SUM(U75:U78)</f>
        <v>568923597</v>
      </c>
      <c r="W75" s="446"/>
      <c r="X75" s="447"/>
      <c r="Y75" s="401"/>
      <c r="Z75" s="221"/>
      <c r="AA75" s="426"/>
      <c r="AB75" s="427"/>
      <c r="AC75" s="427"/>
    </row>
    <row r="76" spans="2:29" ht="102.75" customHeight="1" x14ac:dyDescent="0.25">
      <c r="B76" s="617"/>
      <c r="C76" s="428"/>
      <c r="D76" s="239"/>
      <c r="E76" s="240"/>
      <c r="F76" s="239"/>
      <c r="G76" s="336" t="s">
        <v>513</v>
      </c>
      <c r="H76" s="448" t="s">
        <v>620</v>
      </c>
      <c r="I76" s="351"/>
      <c r="J76" s="348"/>
      <c r="K76" s="348"/>
      <c r="L76" s="240"/>
      <c r="M76" s="348"/>
      <c r="N76" s="310"/>
      <c r="O76" s="348"/>
      <c r="P76" s="310"/>
      <c r="Q76" s="348"/>
      <c r="R76" s="311"/>
      <c r="S76" s="256"/>
      <c r="T76" s="449"/>
      <c r="U76" s="450">
        <v>140282911</v>
      </c>
      <c r="V76" s="451"/>
      <c r="W76" s="452"/>
      <c r="X76" s="453"/>
      <c r="Y76" s="275"/>
      <c r="Z76" s="348"/>
      <c r="AA76" s="276"/>
      <c r="AB76" s="432"/>
      <c r="AC76" s="432"/>
    </row>
    <row r="77" spans="2:29" ht="101.25" customHeight="1" x14ac:dyDescent="0.25">
      <c r="B77" s="617"/>
      <c r="C77" s="428"/>
      <c r="D77" s="239"/>
      <c r="E77" s="240"/>
      <c r="F77" s="239"/>
      <c r="G77" s="336" t="s">
        <v>527</v>
      </c>
      <c r="H77" s="448" t="s">
        <v>621</v>
      </c>
      <c r="I77" s="355">
        <v>1</v>
      </c>
      <c r="J77" s="345" t="s">
        <v>622</v>
      </c>
      <c r="K77" s="345" t="s">
        <v>607</v>
      </c>
      <c r="L77" s="240"/>
      <c r="M77" s="345" t="s">
        <v>622</v>
      </c>
      <c r="N77" s="367">
        <v>0.3</v>
      </c>
      <c r="O77" s="345" t="s">
        <v>622</v>
      </c>
      <c r="P77" s="367">
        <v>0.35</v>
      </c>
      <c r="Q77" s="345" t="s">
        <v>622</v>
      </c>
      <c r="R77" s="368">
        <v>0.2</v>
      </c>
      <c r="S77" s="345" t="s">
        <v>622</v>
      </c>
      <c r="T77" s="454">
        <v>0.15</v>
      </c>
      <c r="U77" s="455">
        <v>144961517</v>
      </c>
      <c r="V77" s="451"/>
      <c r="W77" s="452"/>
      <c r="X77" s="453"/>
      <c r="Y77" s="269"/>
      <c r="Z77" s="345"/>
      <c r="AA77" s="270"/>
      <c r="AB77" s="434"/>
      <c r="AC77" s="434"/>
    </row>
    <row r="78" spans="2:29" ht="195.75" customHeight="1" x14ac:dyDescent="0.25">
      <c r="B78" s="613"/>
      <c r="C78" s="435"/>
      <c r="D78" s="296"/>
      <c r="E78" s="297"/>
      <c r="F78" s="296"/>
      <c r="G78" s="404" t="s">
        <v>533</v>
      </c>
      <c r="H78" s="456" t="s">
        <v>623</v>
      </c>
      <c r="I78" s="297"/>
      <c r="J78" s="296"/>
      <c r="K78" s="296"/>
      <c r="L78" s="297"/>
      <c r="M78" s="296"/>
      <c r="N78" s="437"/>
      <c r="O78" s="296"/>
      <c r="P78" s="437"/>
      <c r="Q78" s="296"/>
      <c r="R78" s="438"/>
      <c r="S78" s="296"/>
      <c r="T78" s="457"/>
      <c r="U78" s="458">
        <v>142071569</v>
      </c>
      <c r="V78" s="459"/>
      <c r="W78" s="460"/>
      <c r="X78" s="461"/>
      <c r="Y78" s="305"/>
      <c r="Z78" s="296"/>
      <c r="AA78" s="306"/>
      <c r="AB78" s="441"/>
      <c r="AC78" s="441"/>
    </row>
    <row r="79" spans="2:29" ht="56.25" customHeight="1" x14ac:dyDescent="0.25">
      <c r="B79" s="408" t="s">
        <v>164</v>
      </c>
      <c r="C79" s="409"/>
      <c r="D79" s="462"/>
      <c r="E79" s="410"/>
      <c r="F79" s="410"/>
      <c r="G79" s="411"/>
      <c r="H79" s="463"/>
      <c r="I79" s="410"/>
      <c r="J79" s="410"/>
      <c r="K79" s="410"/>
      <c r="L79" s="409"/>
      <c r="M79" s="464"/>
      <c r="N79" s="465"/>
      <c r="O79" s="466"/>
      <c r="P79" s="467"/>
      <c r="Q79" s="466"/>
      <c r="R79" s="465"/>
      <c r="S79" s="465"/>
      <c r="T79" s="465"/>
      <c r="U79" s="413">
        <f t="shared" ref="U79:X79" si="2">SUM(U69:U78)</f>
        <v>1153121519</v>
      </c>
      <c r="V79" s="468">
        <f t="shared" si="2"/>
        <v>1153121519</v>
      </c>
      <c r="W79" s="469">
        <f t="shared" si="2"/>
        <v>0</v>
      </c>
      <c r="X79" s="470">
        <f t="shared" si="2"/>
        <v>0</v>
      </c>
      <c r="Y79" s="416"/>
      <c r="Z79" s="416"/>
      <c r="AA79" s="416"/>
      <c r="AB79" s="416"/>
      <c r="AC79" s="416"/>
    </row>
    <row r="80" spans="2:29" ht="51" customHeight="1" x14ac:dyDescent="0.25">
      <c r="B80" s="471" t="s">
        <v>624</v>
      </c>
      <c r="C80" s="471"/>
      <c r="D80" s="471"/>
      <c r="E80" s="471"/>
      <c r="F80" s="471"/>
      <c r="G80" s="471"/>
      <c r="H80" s="471"/>
      <c r="I80" s="471"/>
      <c r="J80" s="471"/>
      <c r="K80" s="471"/>
      <c r="L80" s="471"/>
      <c r="M80" s="471"/>
      <c r="N80" s="471"/>
      <c r="O80" s="471"/>
      <c r="P80" s="471"/>
      <c r="Q80" s="471"/>
      <c r="R80" s="471"/>
      <c r="S80" s="471"/>
      <c r="T80" s="471"/>
      <c r="U80" s="471"/>
      <c r="V80" s="471"/>
      <c r="W80" s="471"/>
      <c r="X80" s="471"/>
      <c r="Y80" s="471"/>
      <c r="Z80" s="471"/>
      <c r="AA80" s="471"/>
      <c r="AB80" s="471"/>
      <c r="AC80" s="471"/>
    </row>
  </sheetData>
  <autoFilter ref="C10:AC80" xr:uid="{00000000-0009-0000-0000-000007000000}"/>
  <mergeCells count="44">
    <mergeCell ref="Y66:AA66"/>
    <mergeCell ref="U67:V67"/>
    <mergeCell ref="W67:X67"/>
    <mergeCell ref="U73:V73"/>
    <mergeCell ref="W73:X73"/>
    <mergeCell ref="C64:X64"/>
    <mergeCell ref="C65:X65"/>
    <mergeCell ref="H66:L66"/>
    <mergeCell ref="M66:T66"/>
    <mergeCell ref="U66:V66"/>
    <mergeCell ref="W66:X66"/>
    <mergeCell ref="C66:F66"/>
    <mergeCell ref="B67:B68"/>
    <mergeCell ref="B69:B72"/>
    <mergeCell ref="B73:B74"/>
    <mergeCell ref="B75:B78"/>
    <mergeCell ref="B35:B51"/>
    <mergeCell ref="B52:B53"/>
    <mergeCell ref="U52:V52"/>
    <mergeCell ref="W52:X52"/>
    <mergeCell ref="B54:B62"/>
    <mergeCell ref="AH12:AH18"/>
    <mergeCell ref="AI12:AI18"/>
    <mergeCell ref="AJ12:AJ18"/>
    <mergeCell ref="B33:B34"/>
    <mergeCell ref="U33:V33"/>
    <mergeCell ref="W33:X33"/>
    <mergeCell ref="Y9:AA9"/>
    <mergeCell ref="B10:B11"/>
    <mergeCell ref="U10:V10"/>
    <mergeCell ref="W10:X10"/>
    <mergeCell ref="B12:B32"/>
    <mergeCell ref="C7:X7"/>
    <mergeCell ref="C8:X8"/>
    <mergeCell ref="C9:F9"/>
    <mergeCell ref="H9:L9"/>
    <mergeCell ref="M9:T9"/>
    <mergeCell ref="U9:V9"/>
    <mergeCell ref="W9:X9"/>
    <mergeCell ref="C4:X4"/>
    <mergeCell ref="Y4:AC4"/>
    <mergeCell ref="C5:X5"/>
    <mergeCell ref="Y5:AC5"/>
    <mergeCell ref="C6:X6"/>
  </mergeCells>
  <dataValidations count="3">
    <dataValidation type="list" allowBlank="1" showErrorMessage="1" sqref="AA64" xr:uid="{00000000-0002-0000-0700-000000000000}">
      <formula1>$AC$45:$AC$52</formula1>
    </dataValidation>
    <dataValidation type="list" allowBlank="1" showErrorMessage="1" sqref="AA6" xr:uid="{00000000-0002-0000-0700-000001000000}">
      <formula1>$AC$52:$AC$53</formula1>
    </dataValidation>
    <dataValidation type="list" allowBlank="1" showErrorMessage="1" sqref="AA7" xr:uid="{00000000-0002-0000-0700-000002000000}">
      <formula1>$AC$52:$AC$55</formula1>
    </dataValidation>
  </dataValidations>
  <pageMargins left="0.7" right="0.7" top="0.75" bottom="0.75"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Plan Financiero 2025 (2)</vt:lpstr>
      <vt:lpstr>PLAN ACCIÓN SINCHI 2025</vt:lpstr>
      <vt:lpstr>POAI BPIN 2025</vt:lpstr>
      <vt:lpstr>PLAN ACCIÓN COFINANCIADOS</vt:lpstr>
      <vt:lpstr>PROYECTOS ESTRATÉGICOS</vt:lpstr>
      <vt:lpstr>SISTEMA GENERAL DE REGALÍAS</vt:lpstr>
      <vt:lpstr>Hoja 1</vt:lpstr>
      <vt:lpstr>Plan Financiero 2025</vt:lpstr>
      <vt:lpstr>PLAN OPERATIVO ANUAL DE INV (2)</vt:lpstr>
      <vt:lpstr>PLAN DE ACCIÓN COFIN (VIEJO)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Milena Sanchez Neiva</dc:creator>
  <cp:lastModifiedBy>Yesenia Zambrano</cp:lastModifiedBy>
  <dcterms:created xsi:type="dcterms:W3CDTF">2018-11-19T16:28:12Z</dcterms:created>
  <dcterms:modified xsi:type="dcterms:W3CDTF">2025-03-03T16:39:26Z</dcterms:modified>
</cp:coreProperties>
</file>