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G:\Mi unidad\SNCHI CALIDAD\1. MIPG\"/>
    </mc:Choice>
  </mc:AlternateContent>
  <xr:revisionPtr revIDLastSave="0" documentId="13_ncr:1_{BA315510-92AA-4EA5-94FD-59270C63C670}" xr6:coauthVersionLast="47" xr6:coauthVersionMax="47" xr10:uidLastSave="{00000000-0000-0000-0000-000000000000}"/>
  <bookViews>
    <workbookView xWindow="-120" yWindow="-120" windowWidth="29040" windowHeight="15720" tabRatio="702" xr2:uid="{00000000-000D-0000-FFFF-FFFF00000000}"/>
  </bookViews>
  <sheets>
    <sheet name="Avances a 30 jun 2023" sheetId="20" r:id="rId1"/>
    <sheet name="PLAN ACCIÓN COFINANCIADOS" sheetId="14" r:id="rId2"/>
    <sheet name="SISTEMA GENERAL DE REGALÍAS" sheetId="16" r:id="rId3"/>
    <sheet name="Plan Financiero 2023" sheetId="18" r:id="rId4"/>
    <sheet name="PLAN OPERATIVO ANUAL DE INV (2)" sheetId="10" state="hidden" r:id="rId5"/>
    <sheet name="PLAN DE ACCIÓN COFIN (VIEJO)" sheetId="6" state="hidden" r:id="rId6"/>
  </sheets>
  <externalReferences>
    <externalReference r:id="rId7"/>
    <externalReference r:id="rId8"/>
  </externalReferences>
  <definedNames>
    <definedName name="_xlnm._FilterDatabase" localSheetId="1" hidden="1">'PLAN ACCIÓN COFINANCIADOS'!$C$3:$T$26</definedName>
    <definedName name="_xlnm._FilterDatabase" localSheetId="5" hidden="1">'PLAN DE ACCIÓN COFIN (VIEJO)'!$C$3:$S$18</definedName>
    <definedName name="_xlnm._FilterDatabase" localSheetId="4" hidden="1">'PLAN OPERATIVO ANUAL DE INV (2)'!$C$10:$AC$80</definedName>
    <definedName name="_xlnm._FilterDatabase" localSheetId="2" hidden="1">'SISTEMA GENERAL DE REGALÍAS'!$C$3:$S$6</definedName>
    <definedName name="_Toc308180248" localSheetId="1">'PLAN ACCIÓN COFINANCIADOS'!#REF!</definedName>
    <definedName name="_Toc308180248" localSheetId="5">'PLAN DE ACCIÓN COFIN (VIEJO)'!#REF!</definedName>
    <definedName name="_Toc308180248" localSheetId="2">'SISTEMA GENERAL DE REGALÍAS'!#REF!</definedName>
    <definedName name="_xlnm.Print_Area" localSheetId="0">'Avances a 30 jun 2023'!$A$1:$AE$93</definedName>
    <definedName name="_xlnm.Print_Area" localSheetId="3">'Plan Financiero 2023'!$B$1:$H$51</definedName>
    <definedName name="CONDICION" localSheetId="0">#REF!</definedName>
    <definedName name="CONDICION" localSheetId="1">#REF!</definedName>
    <definedName name="CONDICION" localSheetId="5">#REF!</definedName>
    <definedName name="CONDICION" localSheetId="2">#REF!</definedName>
    <definedName name="CONDICION">#REF!</definedName>
    <definedName name="FGFG" localSheetId="1">[1]Observaciones!#REF!</definedName>
    <definedName name="FGFG" localSheetId="5">[1]Observaciones!#REF!</definedName>
    <definedName name="FGFG" localSheetId="2">[1]Observaciones!#REF!</definedName>
    <definedName name="FGFG">[1]Observaciones!#REF!</definedName>
    <definedName name="Lista_años" localSheetId="0">#REF!</definedName>
    <definedName name="Lista_años" localSheetId="4">#REF!</definedName>
    <definedName name="Lista_años">#REF!</definedName>
    <definedName name="Meses" localSheetId="0">#REF!</definedName>
    <definedName name="Meses" localSheetId="4">#REF!</definedName>
    <definedName name="Meses">#REF!</definedName>
    <definedName name="Seccion" localSheetId="0">#REF!</definedName>
    <definedName name="Seccion" localSheetId="4">#REF!</definedName>
    <definedName name="Seccion">#REF!</definedName>
    <definedName name="_xlnm.Print_Titles" localSheetId="1">'PLAN ACCIÓN COFINANCIADOS'!$1:$3</definedName>
    <definedName name="_xlnm.Print_Titles" localSheetId="5">'PLAN DE ACCIÓN COFIN (VIEJO)'!$1:$3</definedName>
    <definedName name="_xlnm.Print_Titles" localSheetId="2">'SISTEMA GENERAL DE REGALÍAS'!$1:$3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Conexión"/>
        </x15:modelTables>
      </x15:dataModel>
    </ext>
  </extLst>
</workbook>
</file>

<file path=xl/calcChain.xml><?xml version="1.0" encoding="utf-8"?>
<calcChain xmlns="http://schemas.openxmlformats.org/spreadsheetml/2006/main">
  <c r="R63" i="20" l="1"/>
  <c r="Y62" i="20"/>
  <c r="X62" i="20"/>
  <c r="V62" i="20"/>
  <c r="T62" i="20"/>
  <c r="L62" i="20"/>
  <c r="AB61" i="20"/>
  <c r="W61" i="20"/>
  <c r="V61" i="20"/>
  <c r="U61" i="20"/>
  <c r="T61" i="20"/>
  <c r="AB60" i="20"/>
  <c r="W60" i="20"/>
  <c r="V60" i="20"/>
  <c r="U60" i="20"/>
  <c r="T60" i="20"/>
  <c r="AB59" i="20"/>
  <c r="W59" i="20"/>
  <c r="W62" i="20" s="1"/>
  <c r="V59" i="20"/>
  <c r="U59" i="20"/>
  <c r="T59" i="20"/>
  <c r="AB58" i="20"/>
  <c r="AB62" i="20" s="1"/>
  <c r="W58" i="20"/>
  <c r="V58" i="20"/>
  <c r="U58" i="20"/>
  <c r="U62" i="20" s="1"/>
  <c r="T58" i="20"/>
  <c r="S58" i="20"/>
  <c r="Y55" i="20"/>
  <c r="Y63" i="20" s="1"/>
  <c r="X55" i="20"/>
  <c r="X63" i="20" s="1"/>
  <c r="L55" i="20"/>
  <c r="AB54" i="20"/>
  <c r="W54" i="20"/>
  <c r="V54" i="20"/>
  <c r="U54" i="20"/>
  <c r="T54" i="20"/>
  <c r="AB53" i="20"/>
  <c r="W53" i="20"/>
  <c r="V53" i="20"/>
  <c r="U53" i="20"/>
  <c r="T53" i="20"/>
  <c r="AB52" i="20"/>
  <c r="W52" i="20"/>
  <c r="V52" i="20"/>
  <c r="U52" i="20"/>
  <c r="T52" i="20"/>
  <c r="T55" i="20" s="1"/>
  <c r="AB51" i="20"/>
  <c r="AB55" i="20" s="1"/>
  <c r="W51" i="20"/>
  <c r="W55" i="20" s="1"/>
  <c r="V51" i="20"/>
  <c r="V55" i="20" s="1"/>
  <c r="U51" i="20"/>
  <c r="U55" i="20" s="1"/>
  <c r="T51" i="20"/>
  <c r="S51" i="20"/>
  <c r="S63" i="20" s="1"/>
  <c r="R45" i="20"/>
  <c r="Y44" i="20"/>
  <c r="X44" i="20"/>
  <c r="L44" i="20"/>
  <c r="AB43" i="20"/>
  <c r="W43" i="20"/>
  <c r="V43" i="20"/>
  <c r="U43" i="20"/>
  <c r="T43" i="20"/>
  <c r="AB42" i="20"/>
  <c r="W42" i="20"/>
  <c r="V42" i="20"/>
  <c r="U42" i="20"/>
  <c r="T42" i="20"/>
  <c r="AB41" i="20"/>
  <c r="W41" i="20"/>
  <c r="V41" i="20"/>
  <c r="U41" i="20"/>
  <c r="T41" i="20"/>
  <c r="AB40" i="20"/>
  <c r="W40" i="20"/>
  <c r="V40" i="20"/>
  <c r="U40" i="20"/>
  <c r="T40" i="20"/>
  <c r="AB39" i="20"/>
  <c r="W39" i="20"/>
  <c r="V39" i="20"/>
  <c r="U39" i="20"/>
  <c r="T39" i="20"/>
  <c r="AB38" i="20"/>
  <c r="W38" i="20"/>
  <c r="V38" i="20"/>
  <c r="U38" i="20"/>
  <c r="T38" i="20"/>
  <c r="AB37" i="20"/>
  <c r="AB44" i="20" s="1"/>
  <c r="W37" i="20"/>
  <c r="W44" i="20" s="1"/>
  <c r="V37" i="20"/>
  <c r="V44" i="20" s="1"/>
  <c r="U37" i="20"/>
  <c r="U44" i="20" s="1"/>
  <c r="T37" i="20"/>
  <c r="AB36" i="20"/>
  <c r="W36" i="20"/>
  <c r="V36" i="20"/>
  <c r="U36" i="20"/>
  <c r="T36" i="20"/>
  <c r="T44" i="20" s="1"/>
  <c r="S36" i="20"/>
  <c r="Y33" i="20"/>
  <c r="X33" i="20"/>
  <c r="L33" i="20"/>
  <c r="AB32" i="20"/>
  <c r="W32" i="20"/>
  <c r="V32" i="20"/>
  <c r="U32" i="20"/>
  <c r="T32" i="20"/>
  <c r="AB31" i="20"/>
  <c r="W31" i="20"/>
  <c r="V31" i="20"/>
  <c r="U31" i="20"/>
  <c r="T31" i="20"/>
  <c r="AB30" i="20"/>
  <c r="W30" i="20"/>
  <c r="V30" i="20"/>
  <c r="U30" i="20"/>
  <c r="T30" i="20"/>
  <c r="AB29" i="20"/>
  <c r="W29" i="20"/>
  <c r="V29" i="20"/>
  <c r="U29" i="20"/>
  <c r="T29" i="20"/>
  <c r="AB28" i="20"/>
  <c r="W28" i="20"/>
  <c r="V28" i="20"/>
  <c r="U28" i="20"/>
  <c r="T28" i="20"/>
  <c r="AB27" i="20"/>
  <c r="W27" i="20"/>
  <c r="V27" i="20"/>
  <c r="U27" i="20"/>
  <c r="T27" i="20"/>
  <c r="AB26" i="20"/>
  <c r="AB33" i="20" s="1"/>
  <c r="W26" i="20"/>
  <c r="W33" i="20" s="1"/>
  <c r="V26" i="20"/>
  <c r="V33" i="20" s="1"/>
  <c r="U26" i="20"/>
  <c r="U33" i="20" s="1"/>
  <c r="T26" i="20"/>
  <c r="T33" i="20" s="1"/>
  <c r="S26" i="20"/>
  <c r="Y23" i="20"/>
  <c r="Y45" i="20" s="1"/>
  <c r="X23" i="20"/>
  <c r="X45" i="20" s="1"/>
  <c r="L23" i="20"/>
  <c r="AB22" i="20"/>
  <c r="W22" i="20"/>
  <c r="V22" i="20"/>
  <c r="U22" i="20"/>
  <c r="T22" i="20"/>
  <c r="AB21" i="20"/>
  <c r="W21" i="20"/>
  <c r="V21" i="20"/>
  <c r="U21" i="20"/>
  <c r="T21" i="20"/>
  <c r="AB20" i="20"/>
  <c r="W20" i="20"/>
  <c r="V20" i="20"/>
  <c r="U20" i="20"/>
  <c r="T20" i="20"/>
  <c r="AB19" i="20"/>
  <c r="W19" i="20"/>
  <c r="V19" i="20"/>
  <c r="U19" i="20"/>
  <c r="T19" i="20"/>
  <c r="AB18" i="20"/>
  <c r="W18" i="20"/>
  <c r="V18" i="20"/>
  <c r="U18" i="20"/>
  <c r="T18" i="20"/>
  <c r="AB17" i="20"/>
  <c r="W17" i="20"/>
  <c r="V17" i="20"/>
  <c r="U17" i="20"/>
  <c r="T17" i="20"/>
  <c r="AB16" i="20"/>
  <c r="W16" i="20"/>
  <c r="V16" i="20"/>
  <c r="V23" i="20" s="1"/>
  <c r="U16" i="20"/>
  <c r="U23" i="20" s="1"/>
  <c r="T16" i="20"/>
  <c r="T23" i="20" s="1"/>
  <c r="AB15" i="20"/>
  <c r="W15" i="20"/>
  <c r="W23" i="20" s="1"/>
  <c r="V15" i="20"/>
  <c r="U15" i="20"/>
  <c r="T15" i="20"/>
  <c r="AB14" i="20"/>
  <c r="AB23" i="20" s="1"/>
  <c r="W14" i="20"/>
  <c r="V14" i="20"/>
  <c r="U14" i="20"/>
  <c r="T14" i="20"/>
  <c r="S14" i="20"/>
  <c r="S45" i="20" s="1"/>
  <c r="T22" i="14" l="1"/>
  <c r="G22" i="18"/>
  <c r="H22" i="18" s="1"/>
  <c r="G21" i="18"/>
  <c r="H21" i="18" s="1"/>
  <c r="U22" i="14" s="1"/>
  <c r="G20" i="18"/>
  <c r="G19" i="18"/>
  <c r="G18" i="18"/>
  <c r="G17" i="18"/>
  <c r="G16" i="18"/>
  <c r="G15" i="18"/>
  <c r="G14" i="18"/>
  <c r="G13" i="18"/>
  <c r="G12" i="18"/>
  <c r="G11" i="18"/>
  <c r="G10" i="18"/>
  <c r="H10" i="18" s="1"/>
  <c r="U9" i="14" s="1"/>
  <c r="X9" i="14" s="1"/>
  <c r="G9" i="18"/>
  <c r="G8" i="18"/>
  <c r="G7" i="18"/>
  <c r="G6" i="18"/>
  <c r="G5" i="18"/>
  <c r="G24" i="18" s="1"/>
  <c r="X12" i="14"/>
  <c r="X13" i="14"/>
  <c r="U19" i="14"/>
  <c r="X19" i="14" s="1"/>
  <c r="U18" i="14"/>
  <c r="X18" i="14" s="1"/>
  <c r="U16" i="14"/>
  <c r="X16" i="14" s="1"/>
  <c r="U11" i="14"/>
  <c r="X11" i="14" s="1"/>
  <c r="U10" i="14"/>
  <c r="X10" i="14" s="1"/>
  <c r="U8" i="14"/>
  <c r="X8" i="14" s="1"/>
  <c r="U5" i="14"/>
  <c r="X5" i="14" s="1"/>
  <c r="T21" i="14"/>
  <c r="W21" i="14" s="1"/>
  <c r="T20" i="14"/>
  <c r="W20" i="14" s="1"/>
  <c r="T19" i="14"/>
  <c r="W19" i="14" s="1"/>
  <c r="T18" i="14"/>
  <c r="W18" i="14" s="1"/>
  <c r="T17" i="14"/>
  <c r="W17" i="14" s="1"/>
  <c r="T16" i="14"/>
  <c r="W16" i="14" s="1"/>
  <c r="T15" i="14"/>
  <c r="W15" i="14" s="1"/>
  <c r="T14" i="14"/>
  <c r="W14" i="14" s="1"/>
  <c r="W7" i="14"/>
  <c r="W9" i="14"/>
  <c r="W12" i="14"/>
  <c r="W13" i="14"/>
  <c r="T11" i="14"/>
  <c r="W11" i="14" s="1"/>
  <c r="T10" i="14"/>
  <c r="W10" i="14" s="1"/>
  <c r="T9" i="14"/>
  <c r="T8" i="14"/>
  <c r="W8" i="14" s="1"/>
  <c r="T7" i="14"/>
  <c r="T6" i="14"/>
  <c r="W6" i="14" s="1"/>
  <c r="T5" i="14"/>
  <c r="W5" i="14" s="1"/>
  <c r="T4" i="14"/>
  <c r="W4" i="14" s="1"/>
  <c r="V5" i="14"/>
  <c r="V6" i="14"/>
  <c r="V7" i="14"/>
  <c r="V8" i="14"/>
  <c r="V9" i="14"/>
  <c r="V10" i="14"/>
  <c r="V11" i="14"/>
  <c r="V12" i="14"/>
  <c r="V13" i="14"/>
  <c r="V14" i="14"/>
  <c r="V15" i="14"/>
  <c r="V16" i="14"/>
  <c r="V17" i="14"/>
  <c r="V18" i="14"/>
  <c r="V19" i="14"/>
  <c r="V20" i="14"/>
  <c r="V21" i="14"/>
  <c r="V4" i="14"/>
  <c r="H5" i="18" l="1"/>
  <c r="U7" i="16"/>
  <c r="U6" i="16"/>
  <c r="U5" i="16"/>
  <c r="U4" i="16"/>
  <c r="H38" i="18"/>
  <c r="H34" i="18"/>
  <c r="H29" i="18"/>
  <c r="H28" i="18"/>
  <c r="H8" i="18"/>
  <c r="U7" i="14" s="1"/>
  <c r="X7" i="14" s="1"/>
  <c r="H7" i="18"/>
  <c r="U6" i="14" s="1"/>
  <c r="X6" i="14" s="1"/>
  <c r="H20" i="18"/>
  <c r="U21" i="14" s="1"/>
  <c r="X21" i="14" s="1"/>
  <c r="H19" i="18"/>
  <c r="U20" i="14" s="1"/>
  <c r="X20" i="14" s="1"/>
  <c r="H14" i="18"/>
  <c r="U15" i="14" s="1"/>
  <c r="X15" i="14" s="1"/>
  <c r="H13" i="18"/>
  <c r="U14" i="14" s="1"/>
  <c r="X14" i="14" s="1"/>
  <c r="H16" i="18"/>
  <c r="U17" i="14" s="1"/>
  <c r="X17" i="14" s="1"/>
  <c r="U4" i="14" l="1"/>
  <c r="X4" i="14" s="1"/>
  <c r="H24" i="18"/>
  <c r="A5" i="14" l="1"/>
  <c r="A6" i="14" s="1"/>
  <c r="A7" i="14" s="1"/>
  <c r="A8" i="14" s="1"/>
  <c r="A9" i="14" s="1"/>
  <c r="A10" i="14" s="1"/>
  <c r="A11" i="14" s="1"/>
  <c r="A12" i="14" s="1"/>
  <c r="A13" i="14" s="1"/>
  <c r="A14" i="14" s="1"/>
  <c r="A15" i="14" s="1"/>
  <c r="A16" i="14" s="1"/>
  <c r="A17" i="14" s="1"/>
  <c r="A18" i="14" s="1"/>
  <c r="A19" i="14" s="1"/>
  <c r="A20" i="14" s="1"/>
  <c r="A21" i="14" s="1"/>
  <c r="H39" i="18" l="1"/>
  <c r="H48" i="18" s="1"/>
  <c r="G39" i="18"/>
  <c r="G48" i="18" s="1"/>
  <c r="H35" i="18"/>
  <c r="H47" i="18" s="1"/>
  <c r="G35" i="18"/>
  <c r="G47" i="18" s="1"/>
  <c r="H30" i="18"/>
  <c r="H46" i="18" s="1"/>
  <c r="G30" i="18"/>
  <c r="G46" i="18" s="1"/>
  <c r="H45" i="18"/>
  <c r="G45" i="18"/>
  <c r="G49" i="18" l="1"/>
  <c r="G50" i="18" s="1"/>
  <c r="H49" i="18"/>
  <c r="H50" i="18" s="1"/>
  <c r="X79" i="10" l="1"/>
  <c r="W79" i="10"/>
  <c r="U79" i="10"/>
  <c r="V75" i="10"/>
  <c r="V69" i="10"/>
  <c r="X63" i="10"/>
  <c r="W63" i="10"/>
  <c r="U63" i="10"/>
  <c r="V54" i="10"/>
  <c r="V35" i="10"/>
  <c r="V12" i="10"/>
  <c r="V79" i="10" l="1"/>
  <c r="V63" i="10"/>
  <c r="S13" i="6" l="1"/>
  <c r="Q13" i="6"/>
  <c r="R13" i="6"/>
  <c r="S12" i="6"/>
  <c r="R12" i="6"/>
  <c r="Q12" i="6"/>
  <c r="S11" i="6"/>
  <c r="R11" i="6"/>
  <c r="Q11" i="6"/>
  <c r="S10" i="6"/>
  <c r="R10" i="6"/>
  <c r="Q10" i="6"/>
  <c r="S9" i="6"/>
  <c r="R9" i="6"/>
  <c r="Q9" i="6"/>
  <c r="S8" i="6"/>
  <c r="R8" i="6"/>
  <c r="Q8" i="6"/>
  <c r="S7" i="6"/>
  <c r="R7" i="6"/>
  <c r="S6" i="6"/>
  <c r="R6" i="6"/>
  <c r="T17" i="6"/>
  <c r="T16" i="6"/>
  <c r="T15" i="6"/>
  <c r="T14" i="6"/>
  <c r="S5" i="6"/>
  <c r="R5" i="6"/>
  <c r="T4" i="6"/>
  <c r="R19" i="6" l="1"/>
  <c r="S19" i="6"/>
  <c r="T10" i="6"/>
  <c r="T13" i="6"/>
  <c r="T12" i="6"/>
  <c r="T11" i="6"/>
  <c r="T9" i="6"/>
  <c r="T8" i="6"/>
  <c r="T7" i="6"/>
  <c r="T6" i="6"/>
  <c r="T5" i="6" l="1"/>
  <c r="T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Claudia Patricia Carvajal Diosa</author>
    <author>Dorian Alberto Muñoz Rodas</author>
    <author>cpcarvajal</author>
    <author>TOSHIBA</author>
  </authors>
  <commentList>
    <comment ref="B8" authorId="0" shapeId="0" xr:uid="{D7AC01B9-2034-4590-9C29-16E7DBB3B7B0}">
      <text>
        <r>
          <rPr>
            <b/>
            <sz val="11"/>
            <color indexed="81"/>
            <rFont val="Tahoma"/>
            <family val="2"/>
          </rPr>
          <t>OAP-MADS: Anote el nombre completo del Instituto de Investigación Ambiental</t>
        </r>
      </text>
    </comment>
    <comment ref="B9" authorId="0" shapeId="0" xr:uid="{01786F6B-26A2-437D-8AB5-95B2DBBE2207}">
      <text>
        <r>
          <rPr>
            <b/>
            <sz val="11"/>
            <color indexed="81"/>
            <rFont val="Tahoma"/>
            <family val="2"/>
          </rPr>
          <t>OAP-MADS: El nombre debe coincidir con el titulo del proyecto registrado en el SUIFP.</t>
        </r>
        <r>
          <rPr>
            <sz val="9"/>
            <color indexed="81"/>
            <rFont val="Tahoma"/>
            <family val="2"/>
          </rPr>
          <t xml:space="preserve">
</t>
        </r>
      </text>
    </comment>
    <comment ref="B10" authorId="1" shapeId="0" xr:uid="{E7F1AB00-5745-40B8-B3BD-F7669B1FE977}">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11" authorId="2" shapeId="0" xr:uid="{02649F3B-0043-4605-82BD-C01AD88D8916}">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2" authorId="0" shapeId="0" xr:uid="{32E19411-359C-43C3-A8A4-8C82D9CC1D01}">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2" authorId="0" shapeId="0" xr:uid="{7F0780F7-B9E7-404E-9A9C-0AC6C100D59A}">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2" authorId="0" shapeId="0" xr:uid="{980E5BBF-0165-4F80-9059-CD67627C78CD}">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2" authorId="0" shapeId="0" xr:uid="{5CC6E234-4444-4770-A6DA-EA12136540E4}">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12" authorId="0" shapeId="0" xr:uid="{8088F66E-E371-47BB-BFD2-35CE664A1A33}">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12" authorId="3" shapeId="0" xr:uid="{8309F830-F975-414C-8FAC-74684C940622}">
      <text>
        <r>
          <rPr>
            <b/>
            <sz val="11"/>
            <color indexed="81"/>
            <rFont val="Tahoma"/>
            <family val="2"/>
          </rPr>
          <t>OAP - MADS:
Identifique cual es el producto que le permite alcanzar el objetivo específico.</t>
        </r>
        <r>
          <rPr>
            <sz val="9"/>
            <color indexed="81"/>
            <rFont val="Tahoma"/>
            <family val="2"/>
          </rPr>
          <t xml:space="preserve">
 </t>
        </r>
      </text>
    </comment>
    <comment ref="H12" authorId="3" shapeId="0" xr:uid="{981B088A-5AD4-4DD8-8B02-7433E63D3A84}">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12" authorId="3" shapeId="0" xr:uid="{F6036BD3-013C-4872-8124-099524644576}">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2" authorId="0" shapeId="0" xr:uid="{D0B46952-D817-4C21-974E-F079011E0373}">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12" authorId="4" shapeId="0" xr:uid="{E489F758-C2F7-4F89-A0B3-18FD989977EA}">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12" authorId="0" shapeId="0" xr:uid="{10A96AF2-C659-478F-B079-7FEC74D80FBB}">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12" authorId="2" shapeId="0" xr:uid="{191261FF-1EA6-4C2F-A061-104F2B185EAA}">
      <text>
        <r>
          <rPr>
            <sz val="9"/>
            <color indexed="81"/>
            <rFont val="Tahoma"/>
            <family val="2"/>
          </rPr>
          <t xml:space="preserve">
DESCRIBA EL PORCENTAJE DE AVANCE ESTIMADO RELACIONADO CON LOS SUBPRODUCTOS A ENTREGAR EN ESTE TRIMESTRE. 
DEBE SER ACUMULADO HASTA LLEGAR AL 100%
</t>
        </r>
      </text>
    </comment>
    <comment ref="O12" authorId="2" shapeId="0" xr:uid="{2723904F-F745-4B6F-845E-808D53A1F29F}">
      <text>
        <r>
          <rPr>
            <sz val="9"/>
            <color indexed="81"/>
            <rFont val="Tahoma"/>
            <family val="2"/>
          </rPr>
          <t xml:space="preserve">DESCRIBA EL PORCENTA JE DE AVANCE ESTIMADO RELACIONADO CON LOS SUBPRODUCTOS A ENTREGAR EN ESTE TRIMESTRE. DEBE SER ACUMULADO HASTA LLEGAR AL 100%
</t>
        </r>
      </text>
    </comment>
    <comment ref="P12" authorId="2" shapeId="0" xr:uid="{6F1D680E-CD76-48CE-B4A2-F1B79F8B176C}">
      <text>
        <r>
          <rPr>
            <sz val="9"/>
            <color indexed="81"/>
            <rFont val="Tahoma"/>
            <family val="2"/>
          </rPr>
          <t xml:space="preserve">DESCRIBA EL PORCENTA JE DE AVANCE ESTIMADO RELACIONADO CON LOS SUBPRODUCTOS A ENTREGAR EN ESTE TRIMESTRE. DEBE SER ACUMULADO HASTA LLEGAR AL 100%
</t>
        </r>
      </text>
    </comment>
    <comment ref="Q12" authorId="2" shapeId="0" xr:uid="{ABBFE4DF-2A1D-465D-A4BC-734A0746E42B}">
      <text>
        <r>
          <rPr>
            <sz val="9"/>
            <color indexed="81"/>
            <rFont val="Tahoma"/>
            <family val="2"/>
          </rPr>
          <t xml:space="preserve">DESCRIBA EL PORCENTA JE DE AVANCE ESTIMADO RELACIONADO CON LOS SUBPRODUCTOS A ENTREGAR EN ESTE TRIMESTRE. DEBE SER ACUMULADO HASTA LLEGAR AL 100%
</t>
        </r>
      </text>
    </comment>
    <comment ref="T12" authorId="4" shapeId="0" xr:uid="{0272BF1B-FDFB-4EE1-BF1B-0E664999DB44}">
      <text>
        <r>
          <rPr>
            <b/>
            <sz val="9"/>
            <color indexed="81"/>
            <rFont val="Tahoma"/>
            <family val="2"/>
          </rPr>
          <t>OAP MADS:</t>
        </r>
        <r>
          <rPr>
            <sz val="9"/>
            <color indexed="81"/>
            <rFont val="Tahoma"/>
            <family val="2"/>
          </rPr>
          <t xml:space="preserve">
Valor del presupuesto programado para la actividad en el trimestre (ACUMULADO)</t>
        </r>
      </text>
    </comment>
    <comment ref="Z12" authorId="0" shapeId="0" xr:uid="{CBF4B26B-2DC6-4310-BCE2-EB52BACF411E}">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12" authorId="2" shapeId="0" xr:uid="{2DFCE2C9-88AC-4CF9-BB4D-379BA9493531}">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2" authorId="2" shapeId="0" xr:uid="{4A6ECACE-DCF3-4229-9875-E592960A1D8F}">
      <text>
        <r>
          <rPr>
            <b/>
            <sz val="9"/>
            <color indexed="81"/>
            <rFont val="Tahoma"/>
            <family val="2"/>
          </rPr>
          <t>Porcentaje acumulado total de la contribución de cada actividad a la consecución del objetivo</t>
        </r>
      </text>
    </comment>
    <comment ref="AC12" authorId="2" shapeId="0" xr:uid="{423B9E67-83CF-41BB-8E89-E95DE97D324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13" authorId="0" shapeId="0" xr:uid="{72AEBD85-D700-4426-89B1-0F8F8AD9FABA}">
      <text>
        <r>
          <rPr>
            <sz val="11"/>
            <color indexed="81"/>
            <rFont val="Tahoma"/>
            <family val="2"/>
          </rPr>
          <t>OAP-MADS: Se identifica el valor por cada una de las actividades.</t>
        </r>
      </text>
    </comment>
    <comment ref="S13" authorId="0" shapeId="0" xr:uid="{00E7B33F-4781-4965-84FE-648FE9EE6DF0}">
      <text>
        <r>
          <rPr>
            <sz val="11"/>
            <color indexed="81"/>
            <rFont val="Tahoma"/>
            <family val="2"/>
          </rPr>
          <t>OAP-MADS: Se identifica el valor por cada objetivo- sumatoria de los valores de cada una de las actividades que correspondan al objetivo.</t>
        </r>
      </text>
    </comment>
    <comment ref="X13" authorId="0" shapeId="0" xr:uid="{3E8E1057-E936-4AAF-ADCC-6F4C0F3E2535}">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13" authorId="0" shapeId="0" xr:uid="{5F74ED05-7CAB-48BC-BABF-8A1802B9D16D}">
      <text>
        <r>
          <rPr>
            <sz val="11"/>
            <color indexed="81"/>
            <rFont val="Tahoma"/>
            <family val="2"/>
          </rPr>
          <t>OAP-MADS: Escribir el valor realmente pagado por los anticipos, productos o servicios recibidos</t>
        </r>
        <r>
          <rPr>
            <sz val="9"/>
            <color indexed="81"/>
            <rFont val="Tahoma"/>
            <family val="2"/>
          </rPr>
          <t xml:space="preserve">
</t>
        </r>
      </text>
    </comment>
    <comment ref="B24" authorId="0" shapeId="0" xr:uid="{62152989-6596-4E0D-99A2-3BBBA08086A9}">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24" authorId="0" shapeId="0" xr:uid="{B1E703BE-D58F-4DC6-A6B6-DC52768952DB}">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24" authorId="0" shapeId="0" xr:uid="{AE55609B-A5A1-430A-91E8-14DE0BA261C9}">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24" authorId="0" shapeId="0" xr:uid="{1FB9DD3E-EDD7-4A3F-95E8-85238D97BD1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24" authorId="0" shapeId="0" xr:uid="{9935DCF4-2897-4ED0-A6D0-0E2C4930AA0A}">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24" authorId="3" shapeId="0" xr:uid="{9CFF91C0-F133-43F8-8850-AD2899330A80}">
      <text>
        <r>
          <rPr>
            <b/>
            <sz val="11"/>
            <color indexed="81"/>
            <rFont val="Tahoma"/>
            <family val="2"/>
          </rPr>
          <t>OAP - MADS:
Identifique cual es el producto que le permite alcanzar el objetivo específico.</t>
        </r>
        <r>
          <rPr>
            <sz val="9"/>
            <color indexed="81"/>
            <rFont val="Tahoma"/>
            <family val="2"/>
          </rPr>
          <t xml:space="preserve">
 </t>
        </r>
      </text>
    </comment>
    <comment ref="H24" authorId="3" shapeId="0" xr:uid="{BFB44AEF-BA4E-4B88-90E3-3D37470D2E0A}">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24" authorId="3" shapeId="0" xr:uid="{7AAC2D52-2898-4E3B-924A-377E8EA5B62C}">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24" authorId="0" shapeId="0" xr:uid="{FD69DD14-BEE0-4BE2-8267-71DD7A2D17D7}">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24" authorId="4" shapeId="0" xr:uid="{E0BC2E4A-B817-4423-AB2E-68D6926EB7A3}">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24" authorId="0" shapeId="0" xr:uid="{628C0634-D92F-459C-AA42-12E1646F4EE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24" authorId="2" shapeId="0" xr:uid="{16309219-7F36-4270-9288-B7334D27CE83}">
      <text>
        <r>
          <rPr>
            <sz val="9"/>
            <color indexed="81"/>
            <rFont val="Tahoma"/>
            <family val="2"/>
          </rPr>
          <t xml:space="preserve">
DESCRIBA EL PORCENTAJE DE AVANCE ESTIMADO RELACIONADO CON LOS SUBPRODUCTOS A ENTREGAR EN ESTE TRIMESTRE. 
DEBE SER ACUMULADO HASTA LLEGAR AL 100%
</t>
        </r>
      </text>
    </comment>
    <comment ref="O24" authorId="2" shapeId="0" xr:uid="{F4044405-234F-4F85-AF04-1F9E1CF6BF73}">
      <text>
        <r>
          <rPr>
            <sz val="9"/>
            <color indexed="81"/>
            <rFont val="Tahoma"/>
            <family val="2"/>
          </rPr>
          <t xml:space="preserve">DESCRIBA EL PORCENTA JE DE AVANCE ESTIMADO RELACIONADO CON LOS SUBPRODUCTOS A ENTREGAR EN ESTE TRIMESTRE. DEBE SER ACUMULADO HASTA LLEGAR AL 100%
</t>
        </r>
      </text>
    </comment>
    <comment ref="P24" authorId="2" shapeId="0" xr:uid="{D4543C4B-D2D7-4EA2-936A-E7EBD7CDCEED}">
      <text>
        <r>
          <rPr>
            <sz val="9"/>
            <color indexed="81"/>
            <rFont val="Tahoma"/>
            <family val="2"/>
          </rPr>
          <t xml:space="preserve">DESCRIBA EL PORCENTA JE DE AVANCE ESTIMADO RELACIONADO CON LOS SUBPRODUCTOS A ENTREGAR EN ESTE TRIMESTRE. DEBE SER ACUMULADO HASTA LLEGAR AL 100%
</t>
        </r>
      </text>
    </comment>
    <comment ref="Q24" authorId="2" shapeId="0" xr:uid="{3B685270-BE79-4721-B246-AB9B8133DA2C}">
      <text>
        <r>
          <rPr>
            <sz val="9"/>
            <color indexed="81"/>
            <rFont val="Tahoma"/>
            <family val="2"/>
          </rPr>
          <t xml:space="preserve">DESCRIBA EL PORCENTA JE DE AVANCE ESTIMADO RELACIONADO CON LOS SUBPRODUCTOS A ENTREGAR EN ESTE TRIMESTRE. DEBE SER ACUMULADO HASTA LLEGAR AL 100%
</t>
        </r>
      </text>
    </comment>
    <comment ref="T24" authorId="4" shapeId="0" xr:uid="{CADD87CE-A648-49F9-98A4-CA28B32905D4}">
      <text>
        <r>
          <rPr>
            <b/>
            <sz val="9"/>
            <color indexed="81"/>
            <rFont val="Tahoma"/>
            <family val="2"/>
          </rPr>
          <t>OAP MADS:</t>
        </r>
        <r>
          <rPr>
            <sz val="9"/>
            <color indexed="81"/>
            <rFont val="Tahoma"/>
            <family val="2"/>
          </rPr>
          <t xml:space="preserve">
Valor del presupuesto programado para la actividad en el trimestre (ACUMULADO)</t>
        </r>
      </text>
    </comment>
    <comment ref="Z24" authorId="0" shapeId="0" xr:uid="{62154093-BAFD-4286-A4AB-2564DDF3FF49}">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24" authorId="2" shapeId="0" xr:uid="{83D90E8C-6B78-4256-8DDD-5FE9E29BBABA}">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24" authorId="2" shapeId="0" xr:uid="{304A6282-6894-4048-A49A-BC7BBD4801BF}">
      <text>
        <r>
          <rPr>
            <b/>
            <sz val="9"/>
            <color indexed="81"/>
            <rFont val="Tahoma"/>
            <family val="2"/>
          </rPr>
          <t>Porcentaje acumulado total de la contribución de cada actividad a la consecución del objetivo</t>
        </r>
      </text>
    </comment>
    <comment ref="AC24" authorId="2" shapeId="0" xr:uid="{F961B248-76CC-4233-ACB5-E57B39C7AF89}">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24" authorId="2" shapeId="0" xr:uid="{1E8961C4-89CA-4B3C-BE30-9FAF27F7122A}">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25" authorId="0" shapeId="0" xr:uid="{8024C117-B0CC-4C92-864C-A6682C28B3F0}">
      <text>
        <r>
          <rPr>
            <sz val="11"/>
            <color indexed="81"/>
            <rFont val="Tahoma"/>
            <family val="2"/>
          </rPr>
          <t>OAP-MADS: Se identifica el valor por cada una de las actividades.</t>
        </r>
      </text>
    </comment>
    <comment ref="S25" authorId="0" shapeId="0" xr:uid="{E4D361C3-97BC-4EC3-A103-CACC650D58A8}">
      <text>
        <r>
          <rPr>
            <sz val="11"/>
            <color indexed="81"/>
            <rFont val="Tahoma"/>
            <family val="2"/>
          </rPr>
          <t>OAP-MADS: Se identifica el valor por cada objetivo- sumatoria de los valores de cada una de las actividades que correspondan al objetivo.</t>
        </r>
      </text>
    </comment>
    <comment ref="X25" authorId="0" shapeId="0" xr:uid="{2FC85CFD-FF89-4268-B555-DF326F3B49EC}">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25" authorId="0" shapeId="0" xr:uid="{942D7136-1AEF-4858-B148-98AD05E02CA5}">
      <text>
        <r>
          <rPr>
            <sz val="11"/>
            <color indexed="81"/>
            <rFont val="Tahoma"/>
            <family val="2"/>
          </rPr>
          <t>OPA-MADS: Escribir el valor realmente pagado por los anticipos, productos o servicios recibidos</t>
        </r>
        <r>
          <rPr>
            <sz val="9"/>
            <color indexed="81"/>
            <rFont val="Tahoma"/>
            <family val="2"/>
          </rPr>
          <t xml:space="preserve">
</t>
        </r>
      </text>
    </comment>
    <comment ref="B34" authorId="0" shapeId="0" xr:uid="{28B7B8D0-DCC3-43A2-B700-ED66AE2D1013}">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4" authorId="0" shapeId="0" xr:uid="{12FE92A5-8D42-4DF3-BA72-8360361427E5}">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4" authorId="0" shapeId="0" xr:uid="{13CC9DE2-6C61-4537-AA4B-A4C6066CEA9D}">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4" authorId="0" shapeId="0" xr:uid="{7366E109-7C8D-4DEF-A9AC-A8213FA5053E}">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34" authorId="0" shapeId="0" xr:uid="{D2AE3072-B97D-49F3-ADC9-EA20CA8D6243}">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34" authorId="3" shapeId="0" xr:uid="{21DED9E2-C6E4-448B-95BD-5B602EF0E5B8}">
      <text>
        <r>
          <rPr>
            <b/>
            <sz val="11"/>
            <color indexed="81"/>
            <rFont val="Tahoma"/>
            <family val="2"/>
          </rPr>
          <t>OAP - MADS:
Identifique cual es el producto que le permite alcanzar el objetivo específico.</t>
        </r>
        <r>
          <rPr>
            <sz val="9"/>
            <color indexed="81"/>
            <rFont val="Tahoma"/>
            <family val="2"/>
          </rPr>
          <t xml:space="preserve">
 </t>
        </r>
      </text>
    </comment>
    <comment ref="H34" authorId="3" shapeId="0" xr:uid="{D2BAAB7E-9CB1-40F4-84D5-653ADF37D01F}">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34" authorId="3" shapeId="0" xr:uid="{F2BD3BAD-2849-4EA4-8EB9-D511A487B724}">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4" authorId="0" shapeId="0" xr:uid="{B30D305B-DF70-4798-A7F9-D2B6259C4E54}">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34" authorId="4" shapeId="0" xr:uid="{2594C1FD-1BF3-4936-88D6-F74DFC4EF2A7}">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34" authorId="0" shapeId="0" xr:uid="{798652AB-27D1-49FA-9A5D-5A52BF4CE606}">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34" authorId="2" shapeId="0" xr:uid="{FD0942DC-C51F-4DFA-A422-09C9C32C039C}">
      <text>
        <r>
          <rPr>
            <sz val="9"/>
            <color indexed="81"/>
            <rFont val="Tahoma"/>
            <family val="2"/>
          </rPr>
          <t xml:space="preserve">
DESCRIBA EL PORCENTAJE DE AVANCE ESTIMADO RELACIONADO CON LOS SUBPRODUCTOS A ENTREGAR EN ESTE TRIMESTRE. 
DEBE SER ACUMULADO HASTA LLEGAR AL 100%
</t>
        </r>
      </text>
    </comment>
    <comment ref="O34" authorId="2" shapeId="0" xr:uid="{995E2086-9BED-4395-B046-B326D7B388BC}">
      <text>
        <r>
          <rPr>
            <sz val="9"/>
            <color indexed="81"/>
            <rFont val="Tahoma"/>
            <family val="2"/>
          </rPr>
          <t xml:space="preserve">DESCRIBA EL PORCENTA JE DE AVANCE ESTIMADO RELACIONADO CON LOS SUBPRODUCTOS A ENTREGAR EN ESTE TRIMESTRE. DEBE SER ACUMULADO HASTA LLEGAR AL 100%
</t>
        </r>
      </text>
    </comment>
    <comment ref="P34" authorId="2" shapeId="0" xr:uid="{4740541E-F1F3-4767-B711-148ADDC5A7C6}">
      <text>
        <r>
          <rPr>
            <sz val="9"/>
            <color indexed="81"/>
            <rFont val="Tahoma"/>
            <family val="2"/>
          </rPr>
          <t xml:space="preserve">DESCRIBA EL PORCENTA JE DE AVANCE ESTIMADO RELACIONADO CON LOS SUBPRODUCTOS A ENTREGAR EN ESTE TRIMESTRE. DEBE SER ACUMULADO HASTA LLEGAR AL 100%
</t>
        </r>
      </text>
    </comment>
    <comment ref="Q34" authorId="2" shapeId="0" xr:uid="{48017955-1866-48EA-9802-A4C7810BDF90}">
      <text>
        <r>
          <rPr>
            <sz val="9"/>
            <color indexed="81"/>
            <rFont val="Tahoma"/>
            <family val="2"/>
          </rPr>
          <t xml:space="preserve">DESCRIBA EL PORCENTA JE DE AVANCE ESTIMADO RELACIONADO CON LOS SUBPRODUCTOS A ENTREGAR EN ESTE TRIMESTRE. DEBE SER ACUMULADO HASTA LLEGAR AL 100%
</t>
        </r>
      </text>
    </comment>
    <comment ref="T34" authorId="4" shapeId="0" xr:uid="{A4993B54-8881-4A0E-85E1-2A21679A4395}">
      <text>
        <r>
          <rPr>
            <b/>
            <sz val="9"/>
            <color indexed="81"/>
            <rFont val="Tahoma"/>
            <family val="2"/>
          </rPr>
          <t>OAP MADS:</t>
        </r>
        <r>
          <rPr>
            <sz val="9"/>
            <color indexed="81"/>
            <rFont val="Tahoma"/>
            <family val="2"/>
          </rPr>
          <t xml:space="preserve">
Valor del presupuesto programado para la actividad en el trimestre (ACUMULADO)</t>
        </r>
      </text>
    </comment>
    <comment ref="Z34" authorId="0" shapeId="0" xr:uid="{9107B5D2-DDB0-4B3E-9099-8C9BC3DAB7B9}">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34" authorId="2" shapeId="0" xr:uid="{D5CDBC49-24AF-4890-B791-8D4EAB2F3D62}">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4" authorId="2" shapeId="0" xr:uid="{02CD5F28-CCCA-4375-BB26-CBDA9268FAC2}">
      <text>
        <r>
          <rPr>
            <b/>
            <sz val="9"/>
            <color indexed="81"/>
            <rFont val="Tahoma"/>
            <family val="2"/>
          </rPr>
          <t>Porcentaje acumulado total de la contribución de cada actividad a la consecución del objetivo</t>
        </r>
      </text>
    </comment>
    <comment ref="AC34" authorId="2" shapeId="0" xr:uid="{2F08A8EC-7D94-4C6E-AB48-D5BF5BD58426}">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34" authorId="2" shapeId="0" xr:uid="{25BB8D22-A69B-462B-A9C7-42349101BBD6}">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35" authorId="0" shapeId="0" xr:uid="{6CC541D9-8E74-4C2F-9264-875A578F4514}">
      <text>
        <r>
          <rPr>
            <sz val="11"/>
            <color indexed="81"/>
            <rFont val="Tahoma"/>
            <family val="2"/>
          </rPr>
          <t>OAP-MADS: Se identifica el valor por cada una de las actividades.</t>
        </r>
      </text>
    </comment>
    <comment ref="S35" authorId="0" shapeId="0" xr:uid="{3C9B540D-3A01-4229-B8D7-BCA2181F2D18}">
      <text>
        <r>
          <rPr>
            <sz val="11"/>
            <color indexed="81"/>
            <rFont val="Tahoma"/>
            <family val="2"/>
          </rPr>
          <t>OAP-MADS: Se identifica el valor por cada objetivo- sumatoria de los valores de cada una de las actividades que correspondan al objetivo.</t>
        </r>
      </text>
    </comment>
    <comment ref="X35" authorId="0" shapeId="0" xr:uid="{4AE9B91A-D2DE-4BC5-A3CC-25DB10607221}">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35" authorId="0" shapeId="0" xr:uid="{9B968028-6122-4A83-A988-877411B9A311}">
      <text>
        <r>
          <rPr>
            <sz val="11"/>
            <color indexed="81"/>
            <rFont val="Tahoma"/>
            <family val="2"/>
          </rPr>
          <t>OPA-MADS: Escribir el valor realmente pagado por los anticipos, productos o servicios recibidos</t>
        </r>
        <r>
          <rPr>
            <sz val="9"/>
            <color indexed="81"/>
            <rFont val="Tahoma"/>
            <family val="2"/>
          </rPr>
          <t xml:space="preserve">
</t>
        </r>
      </text>
    </comment>
    <comment ref="B46" authorId="0" shapeId="0" xr:uid="{6B4EF1C5-8E38-4D90-8E3B-945D0587AB13}">
      <text>
        <r>
          <rPr>
            <b/>
            <sz val="11"/>
            <color indexed="81"/>
            <rFont val="Tahoma"/>
            <family val="2"/>
          </rPr>
          <t>OAP-MADS: El nombre debe coincidir con el titulo del proyecto registrado en el SUIFP.</t>
        </r>
        <r>
          <rPr>
            <sz val="9"/>
            <color indexed="81"/>
            <rFont val="Tahoma"/>
            <family val="2"/>
          </rPr>
          <t xml:space="preserve">
</t>
        </r>
      </text>
    </comment>
    <comment ref="B47" authorId="1" shapeId="0" xr:uid="{1DE9C774-10FC-4AA9-A222-631800D320F4}">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48" authorId="2" shapeId="0" xr:uid="{1AE2F20B-3FE9-40C4-A465-E959B49D3659}">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49" authorId="0" shapeId="0" xr:uid="{EFEC3909-9BDB-493F-8DC1-35B8DF6ADF03}">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49" authorId="0" shapeId="0" xr:uid="{D9FFE4D8-98E3-46A3-8E10-805BAECBD8EA}">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49" authorId="0" shapeId="0" xr:uid="{C4A8E8FC-2149-4E39-84A1-45D0BE96E6E4}">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49" authorId="0" shapeId="0" xr:uid="{6297216D-6A04-497F-B138-17B275BE5332}">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49" authorId="0" shapeId="0" xr:uid="{282F8351-DE35-440F-A54A-98070E877F46}">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49" authorId="3" shapeId="0" xr:uid="{3F72977E-5317-4A49-A6E6-417BEBB3B325}">
      <text>
        <r>
          <rPr>
            <b/>
            <sz val="11"/>
            <color indexed="81"/>
            <rFont val="Tahoma"/>
            <family val="2"/>
          </rPr>
          <t>OAP - MADS:
Identifique cual es el producto que le permite alcanzar el objetivo específico.</t>
        </r>
        <r>
          <rPr>
            <sz val="9"/>
            <color indexed="81"/>
            <rFont val="Tahoma"/>
            <family val="2"/>
          </rPr>
          <t xml:space="preserve">
 </t>
        </r>
      </text>
    </comment>
    <comment ref="H49" authorId="3" shapeId="0" xr:uid="{19294558-A380-45C3-A11E-2B5382A633D9}">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49" authorId="3" shapeId="0" xr:uid="{FF1BFC3A-9BD2-41CE-8341-C0F1FDE9571E}">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49" authorId="0" shapeId="0" xr:uid="{B623CD92-835C-425E-A4FD-EBD7A3C5B5B5}">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49" authorId="4" shapeId="0" xr:uid="{013C5FC7-0B37-4599-9802-DF565CD5FCA3}">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49" authorId="0" shapeId="0" xr:uid="{91A158E8-0B94-496E-8838-6E30D96C49F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49" authorId="2" shapeId="0" xr:uid="{3A7AEB95-6A6B-4180-815F-79A1F51D38A7}">
      <text>
        <r>
          <rPr>
            <sz val="9"/>
            <color indexed="81"/>
            <rFont val="Tahoma"/>
            <family val="2"/>
          </rPr>
          <t xml:space="preserve">
DESCRIBA EL PORCENTAJE DE AVANCE ESTIMADO RELACIONADO CON LOS SUBPRODUCTOS A ENTREGAR EN ESTE TRIMESTRE. 
DEBE SER ACUMULADO HASTA LLEGAR AL 100%
</t>
        </r>
      </text>
    </comment>
    <comment ref="O49" authorId="2" shapeId="0" xr:uid="{C223FE24-0845-4579-99C4-564ED5128B0E}">
      <text>
        <r>
          <rPr>
            <sz val="9"/>
            <color indexed="81"/>
            <rFont val="Tahoma"/>
            <family val="2"/>
          </rPr>
          <t xml:space="preserve">DESCRIBA EL PORCENTA JE DE AVANCE ESTIMADO RELACIONADO CON LOS SUBPRODUCTOS A ENTREGAR EN ESTE TRIMESTRE. DEBE SER ACUMULADO HASTA LLEGAR AL 100%
</t>
        </r>
      </text>
    </comment>
    <comment ref="P49" authorId="2" shapeId="0" xr:uid="{64308E79-1880-4F94-ADDE-3D750846C462}">
      <text>
        <r>
          <rPr>
            <sz val="9"/>
            <color indexed="81"/>
            <rFont val="Tahoma"/>
            <family val="2"/>
          </rPr>
          <t xml:space="preserve">DESCRIBA EL PORCENTA JE DE AVANCE ESTIMADO RELACIONADO CON LOS SUBPRODUCTOS A ENTREGAR EN ESTE TRIMESTRE. DEBE SER ACUMULADO HASTA LLEGAR AL 100%
</t>
        </r>
      </text>
    </comment>
    <comment ref="Q49" authorId="2" shapeId="0" xr:uid="{FDFA867B-DEC8-40A0-939E-1BB489454AAD}">
      <text>
        <r>
          <rPr>
            <sz val="9"/>
            <color indexed="81"/>
            <rFont val="Tahoma"/>
            <family val="2"/>
          </rPr>
          <t xml:space="preserve">DESCRIBA EL PORCENTA JE DE AVANCE ESTIMADO RELACIONADO CON LOS SUBPRODUCTOS A ENTREGAR EN ESTE TRIMESTRE. DEBE SER ACUMULADO HASTA LLEGAR AL 100%
</t>
        </r>
      </text>
    </comment>
    <comment ref="T49" authorId="4" shapeId="0" xr:uid="{DDCDAF19-3CBD-4A96-AFB9-2DE4D5366F54}">
      <text>
        <r>
          <rPr>
            <b/>
            <sz val="9"/>
            <color indexed="81"/>
            <rFont val="Tahoma"/>
            <family val="2"/>
          </rPr>
          <t>OAP MADS:</t>
        </r>
        <r>
          <rPr>
            <sz val="9"/>
            <color indexed="81"/>
            <rFont val="Tahoma"/>
            <family val="2"/>
          </rPr>
          <t xml:space="preserve">
Valor del presupuesto programado para la actividad en el trimestre (ACUMULADO)</t>
        </r>
      </text>
    </comment>
    <comment ref="Z49" authorId="0" shapeId="0" xr:uid="{B00AAF92-B0FB-4BDB-8613-614E6BBE538D}">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49" authorId="2" shapeId="0" xr:uid="{CB621104-A8D4-46AC-8D9A-69C24F3433E8}">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49" authorId="2" shapeId="0" xr:uid="{FBC72FBC-7EC8-48C9-AE40-527883B088DA}">
      <text>
        <r>
          <rPr>
            <b/>
            <sz val="9"/>
            <color indexed="81"/>
            <rFont val="Tahoma"/>
            <family val="2"/>
          </rPr>
          <t>Porcentaje acumulado total de la contribución de cada actividad a la consecución del objetivo</t>
        </r>
      </text>
    </comment>
    <comment ref="AC49" authorId="2" shapeId="0" xr:uid="{1F98B741-4911-4226-AB35-DDE77756EE35}">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50" authorId="0" shapeId="0" xr:uid="{293809FD-5009-446A-9FC9-2CC658DAE5B9}">
      <text>
        <r>
          <rPr>
            <sz val="11"/>
            <color indexed="81"/>
            <rFont val="Tahoma"/>
            <family val="2"/>
          </rPr>
          <t>OAP-MADS: Se identifica el valor por cada una de las actividades.</t>
        </r>
      </text>
    </comment>
    <comment ref="S50" authorId="0" shapeId="0" xr:uid="{6CC547DA-0759-4DE7-B41A-53919EE669DB}">
      <text>
        <r>
          <rPr>
            <sz val="11"/>
            <color indexed="81"/>
            <rFont val="Tahoma"/>
            <family val="2"/>
          </rPr>
          <t>OAP-MADS: Se identifica el valor por cada objetivo- sumatoria de los valores de cada una de las actividades que correspondan al objetivo.</t>
        </r>
      </text>
    </comment>
    <comment ref="X50" authorId="0" shapeId="0" xr:uid="{C56F6BBB-4017-430E-86F5-4DF3D25CA056}">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0" authorId="0" shapeId="0" xr:uid="{6D9C863E-78F1-4609-B4FB-A02B4A842749}">
      <text>
        <r>
          <rPr>
            <sz val="11"/>
            <color indexed="81"/>
            <rFont val="Tahoma"/>
            <family val="2"/>
          </rPr>
          <t>OPA-MADS: Escribir el valor realmente pagado por los anticipos, productos o servicios recibidos</t>
        </r>
        <r>
          <rPr>
            <sz val="9"/>
            <color indexed="81"/>
            <rFont val="Tahoma"/>
            <family val="2"/>
          </rPr>
          <t xml:space="preserve">
</t>
        </r>
      </text>
    </comment>
    <comment ref="B56" authorId="0" shapeId="0" xr:uid="{DDC4F023-3C25-4842-9361-C6F86210C12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6" authorId="0" shapeId="0" xr:uid="{1E4A2566-109A-4259-975E-8E07AFE972A1}">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6" authorId="0" shapeId="0" xr:uid="{F7D3A825-23A4-497C-BFFD-EA3C9954B1BE}">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6" authorId="0" shapeId="0" xr:uid="{C52DD66E-BA24-4DAE-B54F-30B124F1A6F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56" authorId="0" shapeId="0" xr:uid="{811D557D-65E8-43BA-925A-FF0736D4097C}">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56" authorId="3" shapeId="0" xr:uid="{AB66ADAA-4D4E-422D-ACA4-9A4796BFEF36}">
      <text>
        <r>
          <rPr>
            <b/>
            <sz val="11"/>
            <color indexed="81"/>
            <rFont val="Tahoma"/>
            <family val="2"/>
          </rPr>
          <t>OAP - MADS:
Identifique cual es el producto que le permite alcanzar el objetivo específico.</t>
        </r>
        <r>
          <rPr>
            <sz val="9"/>
            <color indexed="81"/>
            <rFont val="Tahoma"/>
            <family val="2"/>
          </rPr>
          <t xml:space="preserve">
 </t>
        </r>
      </text>
    </comment>
    <comment ref="H56" authorId="3" shapeId="0" xr:uid="{3586B64C-5FB7-4602-9567-84A1EB14F30C}">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56" authorId="3" shapeId="0" xr:uid="{CB8D659E-0833-4343-8409-2C7982AC6C1D}">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6" authorId="0" shapeId="0" xr:uid="{3B2890A3-7ECD-4D81-8A34-7A23791D243E}">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56" authorId="4" shapeId="0" xr:uid="{CCE601CE-2017-4520-8B8C-8BEA94943D22}">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56" authorId="0" shapeId="0" xr:uid="{41FDB8FE-1DE4-4453-8F39-55FCAE0A803E}">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56" authorId="2" shapeId="0" xr:uid="{D19CDF58-5448-43AA-A877-89BF03174455}">
      <text>
        <r>
          <rPr>
            <sz val="9"/>
            <color indexed="81"/>
            <rFont val="Tahoma"/>
            <family val="2"/>
          </rPr>
          <t xml:space="preserve">
DESCRIBA EL PORCENTAJE DE AVANCE ESTIMADO RELACIONADO CON LOS SUBPRODUCTOS A ENTREGAR EN ESTE TRIMESTRE. 
DEBE SER ACUMULADO HASTA LLEGAR AL 100%
</t>
        </r>
      </text>
    </comment>
    <comment ref="O56" authorId="2" shapeId="0" xr:uid="{B31337DB-5052-4A76-B319-F1991B7667D1}">
      <text>
        <r>
          <rPr>
            <sz val="9"/>
            <color indexed="81"/>
            <rFont val="Tahoma"/>
            <family val="2"/>
          </rPr>
          <t xml:space="preserve">DESCRIBA EL PORCENTA JE DE AVANCE ESTIMADO RELACIONADO CON LOS SUBPRODUCTOS A ENTREGAR EN ESTE TRIMESTRE. DEBE SER ACUMULADO HASTA LLEGAR AL 100%
</t>
        </r>
      </text>
    </comment>
    <comment ref="P56" authorId="2" shapeId="0" xr:uid="{83741F8E-6AEF-4430-B584-D52AD2F397F1}">
      <text>
        <r>
          <rPr>
            <sz val="9"/>
            <color indexed="81"/>
            <rFont val="Tahoma"/>
            <family val="2"/>
          </rPr>
          <t xml:space="preserve">DESCRIBA EL PORCENTA JE DE AVANCE ESTIMADO RELACIONADO CON LOS SUBPRODUCTOS A ENTREGAR EN ESTE TRIMESTRE. DEBE SER ACUMULADO HASTA LLEGAR AL 100%
</t>
        </r>
      </text>
    </comment>
    <comment ref="Q56" authorId="2" shapeId="0" xr:uid="{22E19492-9729-423E-B446-31A6B1109720}">
      <text>
        <r>
          <rPr>
            <sz val="9"/>
            <color indexed="81"/>
            <rFont val="Tahoma"/>
            <family val="2"/>
          </rPr>
          <t xml:space="preserve">DESCRIBA EL PORCENTA JE DE AVANCE ESTIMADO RELACIONADO CON LOS SUBPRODUCTOS A ENTREGAR EN ESTE TRIMESTRE. DEBE SER ACUMULADO HASTA LLEGAR AL 100%
</t>
        </r>
      </text>
    </comment>
    <comment ref="T56" authorId="4" shapeId="0" xr:uid="{8F697045-0593-4D27-8CEC-B32573A1FACC}">
      <text>
        <r>
          <rPr>
            <b/>
            <sz val="9"/>
            <color indexed="81"/>
            <rFont val="Tahoma"/>
            <family val="2"/>
          </rPr>
          <t>OAP MADS:</t>
        </r>
        <r>
          <rPr>
            <sz val="9"/>
            <color indexed="81"/>
            <rFont val="Tahoma"/>
            <family val="2"/>
          </rPr>
          <t xml:space="preserve">
Valor del presupuesto programado para la actividad en el trimestre (ACUMULADO)</t>
        </r>
      </text>
    </comment>
    <comment ref="Z56" authorId="0" shapeId="0" xr:uid="{0640D44C-8A38-43EC-86F3-DA7D5CDC3948}">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56" authorId="2" shapeId="0" xr:uid="{BEA27E77-9546-48BB-B1F3-91B5DDE7BC34}">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6" authorId="2" shapeId="0" xr:uid="{52DF95AA-ADCC-4334-B987-B66D0AF253B7}">
      <text>
        <r>
          <rPr>
            <b/>
            <sz val="9"/>
            <color indexed="81"/>
            <rFont val="Tahoma"/>
            <family val="2"/>
          </rPr>
          <t>Porcentaje acumulado total de la contribución de cada actividad a la consecución del objetivo</t>
        </r>
      </text>
    </comment>
    <comment ref="AC56" authorId="2" shapeId="0" xr:uid="{E373BE82-2850-417F-BD02-08271D7D6A26}">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56" authorId="2" shapeId="0" xr:uid="{39552F47-D074-4E7B-88C6-74ECA55E16CA}">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57" authorId="0" shapeId="0" xr:uid="{7133ED27-B98C-4410-BE7B-F9159DFF6ED1}">
      <text>
        <r>
          <rPr>
            <sz val="11"/>
            <color indexed="81"/>
            <rFont val="Tahoma"/>
            <family val="2"/>
          </rPr>
          <t>OAP-MADS: Se identifica el valor por cada una de las actividades.</t>
        </r>
      </text>
    </comment>
    <comment ref="S57" authorId="0" shapeId="0" xr:uid="{4C744A55-C840-4F98-AF10-7F900D4B3529}">
      <text>
        <r>
          <rPr>
            <sz val="11"/>
            <color indexed="81"/>
            <rFont val="Tahoma"/>
            <family val="2"/>
          </rPr>
          <t>OAP-MADS: Se identifica el valor por cada objetivo- sumatoria de los valores de cada una de las actividades que correspondan al objetivo.</t>
        </r>
      </text>
    </comment>
    <comment ref="X57" authorId="0" shapeId="0" xr:uid="{3342D3F0-D041-4490-8B58-430C7C22250C}">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7" authorId="0" shapeId="0" xr:uid="{95CCF182-1CA9-41F0-882E-27A60C3F33BA}">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Claudia Patricia Carvajal Diosa</author>
    <author>Dorian Alberto Muñoz Rodas</author>
    <author>cpcarvajal</author>
  </authors>
  <commentList>
    <comment ref="B6" authorId="0" shapeId="0" xr:uid="{00000000-0006-0000-0400-000001000000}">
      <text>
        <r>
          <rPr>
            <b/>
            <sz val="11"/>
            <color indexed="81"/>
            <rFont val="Tahoma"/>
            <family val="2"/>
          </rPr>
          <t>OAP-MADS: Anote el nombre completo del Instituto de Investigación Ambiental</t>
        </r>
      </text>
    </comment>
    <comment ref="B7" authorId="0" shapeId="0" xr:uid="{00000000-0006-0000-0400-000002000000}">
      <text>
        <r>
          <rPr>
            <b/>
            <sz val="11"/>
            <color indexed="81"/>
            <rFont val="Tahoma"/>
            <family val="2"/>
          </rPr>
          <t>OAP-MADS: El nombre debe coincidir con el titulo del proyecto registrado en el SUIFP.</t>
        </r>
        <r>
          <rPr>
            <sz val="9"/>
            <color indexed="81"/>
            <rFont val="Tahoma"/>
            <family val="2"/>
          </rPr>
          <t xml:space="preserve">
</t>
        </r>
      </text>
    </comment>
    <comment ref="B8" authorId="1" shapeId="0" xr:uid="{00000000-0006-0000-0400-000003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9" authorId="2" shapeId="0" xr:uid="{00000000-0006-0000-0400-000004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xr:uid="{00000000-0006-0000-0400-000005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0" authorId="0" shapeId="0" xr:uid="{00000000-0006-0000-0400-000006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0" authorId="0" shapeId="0" xr:uid="{00000000-0006-0000-0400-000007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0" authorId="0" shapeId="0" xr:uid="{00000000-0006-0000-0400-000008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10" authorId="0" shapeId="0" xr:uid="{00000000-0006-0000-0400-000009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10" authorId="0" shapeId="0" xr:uid="{00000000-0006-0000-0400-00000A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10" authorId="3" shapeId="0" xr:uid="{00000000-0006-0000-0400-00000B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0" authorId="3" shapeId="0" xr:uid="{00000000-0006-0000-0400-00000C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10" authorId="3" shapeId="0" xr:uid="{00000000-0006-0000-0400-00000D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10" authorId="0" shapeId="0" xr:uid="{00000000-0006-0000-0400-00000E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10" authorId="2" shapeId="0" xr:uid="{00000000-0006-0000-0400-00000F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10" authorId="2" shapeId="0" xr:uid="{00000000-0006-0000-0400-000010000000}">
      <text>
        <r>
          <rPr>
            <sz val="9"/>
            <color indexed="81"/>
            <rFont val="Tahoma"/>
            <family val="2"/>
          </rPr>
          <t xml:space="preserve">
DESCRIBA EL PORCENTAJE DE AVANCE ESTIMADO RELACIONADO CON LOS SUBPRODUCTOS A ENTREGAR EN ESTE TRIMESTRE. 
DEBE SER ACUMULADO HASTA LLEGAR AL 100%
</t>
        </r>
      </text>
    </comment>
    <comment ref="O10" authorId="2" shapeId="0" xr:uid="{00000000-0006-0000-0400-000011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10" authorId="2" shapeId="0" xr:uid="{00000000-0006-0000-0400-000012000000}">
      <text>
        <r>
          <rPr>
            <sz val="9"/>
            <color indexed="81"/>
            <rFont val="Tahoma"/>
            <family val="2"/>
          </rPr>
          <t xml:space="preserve">DESCRIBA EL PORCENTA JE DE AVANCE ESTIMADO RELACIONADO CON LOS SUBPRODUCTOS A ENTREGAR EN ESTE TRIMESTRE. DEBE SER ACUMULADO HASTA LLEGAR AL 100%
</t>
        </r>
      </text>
    </comment>
    <comment ref="Q10" authorId="2" shapeId="0" xr:uid="{00000000-0006-0000-0400-000013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10" authorId="2" shapeId="0" xr:uid="{00000000-0006-0000-0400-000014000000}">
      <text>
        <r>
          <rPr>
            <sz val="9"/>
            <color indexed="81"/>
            <rFont val="Tahoma"/>
            <family val="2"/>
          </rPr>
          <t xml:space="preserve">DESCRIBA EL PORCENTA JE DE AVANCE ESTIMADO RELACIONADO CON LOS SUBPRODUCTOS A ENTREGAR EN ESTE TRIMESTRE. DEBE SER ACUMULADO HASTA LLEGAR AL 100%
</t>
        </r>
      </text>
    </comment>
    <comment ref="S10" authorId="2" shapeId="0" xr:uid="{00000000-0006-0000-0400-000015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10" authorId="2" shapeId="0" xr:uid="{00000000-0006-0000-0400-000016000000}">
      <text>
        <r>
          <rPr>
            <sz val="9"/>
            <color indexed="81"/>
            <rFont val="Tahoma"/>
            <family val="2"/>
          </rPr>
          <t xml:space="preserve">DESCRIBA EL PORCENTA JE DE AVANCE ESTIMADO RELACIONADO CON LOS SUBPRODUCTOS A ENTREGAR EN ESTE TRIMESTRE. DEBE SER ACUMULADO HASTA LLEGAR AL 100%
</t>
        </r>
      </text>
    </comment>
    <comment ref="Y10" authorId="0" shapeId="0" xr:uid="{00000000-0006-0000-0400-000017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10" authorId="2" shapeId="0" xr:uid="{00000000-0006-0000-0400-000018000000}">
      <text>
        <r>
          <rPr>
            <b/>
            <sz val="10"/>
            <color indexed="81"/>
            <rFont val="Tahoma"/>
            <family val="2"/>
          </rPr>
          <t>Reporte el % de Avance de producto considerando integralmente el reporte de los avances de gestión</t>
        </r>
      </text>
    </comment>
    <comment ref="AA10" authorId="2" shapeId="0" xr:uid="{00000000-0006-0000-0400-000019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2" shapeId="0" xr:uid="{00000000-0006-0000-0400-00001A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11" authorId="0" shapeId="0" xr:uid="{00000000-0006-0000-0400-00001B000000}">
      <text>
        <r>
          <rPr>
            <sz val="11"/>
            <color indexed="81"/>
            <rFont val="Tahoma"/>
            <family val="2"/>
          </rPr>
          <t>OAP-MADS: Se identifica el valor por cada una de las actividades.</t>
        </r>
      </text>
    </comment>
    <comment ref="V11" authorId="0" shapeId="0" xr:uid="{00000000-0006-0000-0400-00001C000000}">
      <text>
        <r>
          <rPr>
            <sz val="11"/>
            <color indexed="81"/>
            <rFont val="Tahoma"/>
            <family val="2"/>
          </rPr>
          <t>OAP-MADS: Se identifica el valor por cada objetivo- sumatoria de los valores de cada una de las actividades que correspondan al objetivo.</t>
        </r>
      </text>
    </comment>
    <comment ref="W11" authorId="0" shapeId="0" xr:uid="{00000000-0006-0000-0400-00001D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11" authorId="0" shapeId="0" xr:uid="{00000000-0006-0000-0400-00001E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33" authorId="0" shapeId="0" xr:uid="{00000000-0006-0000-0400-00001F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3" authorId="0" shapeId="0" xr:uid="{00000000-0006-0000-0400-000020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3" authorId="0" shapeId="0" xr:uid="{00000000-0006-0000-0400-000021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3" authorId="0" shapeId="0" xr:uid="{00000000-0006-0000-0400-000022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33" authorId="0" shapeId="0" xr:uid="{00000000-0006-0000-0400-000023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33" authorId="0" shapeId="0" xr:uid="{00000000-0006-0000-0400-000024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33" authorId="3" shapeId="0" xr:uid="{00000000-0006-0000-0400-000025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3" authorId="3" shapeId="0" xr:uid="{00000000-0006-0000-0400-000026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33" authorId="3" shapeId="0" xr:uid="{00000000-0006-0000-0400-000027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33" authorId="0" shapeId="0" xr:uid="{00000000-0006-0000-0400-000028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33" authorId="2" shapeId="0" xr:uid="{00000000-0006-0000-0400-000029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33" authorId="2" shapeId="0" xr:uid="{00000000-0006-0000-0400-00002A000000}">
      <text>
        <r>
          <rPr>
            <sz val="9"/>
            <color indexed="81"/>
            <rFont val="Tahoma"/>
            <family val="2"/>
          </rPr>
          <t xml:space="preserve">
DESCRIBA EL PORCENTAJE DE AVANCE ESTIMADO RELACIONADO CON LOS SUBPRODUCTOS A ENTREGAR EN ESTE TRIMESTRE. 
DEBE SER ACUMULADO HASTA LLEGAR AL 100%
</t>
        </r>
      </text>
    </comment>
    <comment ref="O33" authorId="2" shapeId="0" xr:uid="{00000000-0006-0000-0400-00002B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33" authorId="2" shapeId="0" xr:uid="{00000000-0006-0000-0400-00002C000000}">
      <text>
        <r>
          <rPr>
            <sz val="9"/>
            <color indexed="81"/>
            <rFont val="Tahoma"/>
            <family val="2"/>
          </rPr>
          <t xml:space="preserve">DESCRIBA EL PORCENTA JE DE AVANCE ESTIMADO RELACIONADO CON LOS SUBPRODUCTOS A ENTREGAR EN ESTE TRIMESTRE. DEBE SER ACUMULADO HASTA LLEGAR AL 100%
</t>
        </r>
      </text>
    </comment>
    <comment ref="Q33" authorId="2" shapeId="0" xr:uid="{00000000-0006-0000-0400-00002D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33" authorId="2" shapeId="0" xr:uid="{00000000-0006-0000-0400-00002E000000}">
      <text>
        <r>
          <rPr>
            <sz val="9"/>
            <color indexed="81"/>
            <rFont val="Tahoma"/>
            <family val="2"/>
          </rPr>
          <t xml:space="preserve">DESCRIBA EL PORCENTA JE DE AVANCE ESTIMADO RELACIONADO CON LOS SUBPRODUCTOS A ENTREGAR EN ESTE TRIMESTRE. DEBE SER ACUMULADO HASTA LLEGAR AL 100%
</t>
        </r>
      </text>
    </comment>
    <comment ref="S33" authorId="2" shapeId="0" xr:uid="{00000000-0006-0000-0400-00002F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33" authorId="2" shapeId="0" xr:uid="{00000000-0006-0000-0400-000030000000}">
      <text>
        <r>
          <rPr>
            <sz val="9"/>
            <color indexed="81"/>
            <rFont val="Tahoma"/>
            <family val="2"/>
          </rPr>
          <t xml:space="preserve">DESCRIBA EL PORCENTA JE DE AVANCE ESTIMADO RELACIONADO CON LOS SUBPRODUCTOS A ENTREGAR EN ESTE TRIMESTRE. DEBE SER ACUMULADO HASTA LLEGAR AL 100%
</t>
        </r>
      </text>
    </comment>
    <comment ref="Y33" authorId="0" shapeId="0" xr:uid="{00000000-0006-0000-0400-000031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33" authorId="2" shapeId="0" xr:uid="{00000000-0006-0000-0400-000032000000}">
      <text>
        <r>
          <rPr>
            <b/>
            <sz val="10"/>
            <color indexed="81"/>
            <rFont val="Tahoma"/>
            <family val="2"/>
          </rPr>
          <t>Reporte el % de Avance de producto considerando integralmente el reporte de los avances de gestión</t>
        </r>
      </text>
    </comment>
    <comment ref="AA33" authorId="2" shapeId="0" xr:uid="{00000000-0006-0000-0400-000033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3" authorId="2" shapeId="0" xr:uid="{00000000-0006-0000-0400-000034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33" authorId="2" shapeId="0" xr:uid="{00000000-0006-0000-0400-000035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34" authorId="0" shapeId="0" xr:uid="{00000000-0006-0000-0400-000036000000}">
      <text>
        <r>
          <rPr>
            <sz val="11"/>
            <color indexed="81"/>
            <rFont val="Tahoma"/>
            <family val="2"/>
          </rPr>
          <t>OAP-MADS: Se identifica el valor por cada una de las actividades.</t>
        </r>
      </text>
    </comment>
    <comment ref="V34" authorId="0" shapeId="0" xr:uid="{00000000-0006-0000-0400-000037000000}">
      <text>
        <r>
          <rPr>
            <sz val="11"/>
            <color indexed="81"/>
            <rFont val="Tahoma"/>
            <family val="2"/>
          </rPr>
          <t>OAP-MADS: Se identifica el valor por cada objetivo- sumatoria de los valores de cada una de las actividades que correspondan al objetivo.</t>
        </r>
      </text>
    </comment>
    <comment ref="W34" authorId="0" shapeId="0" xr:uid="{00000000-0006-0000-0400-000038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34" authorId="0" shapeId="0" xr:uid="{00000000-0006-0000-0400-000039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52" authorId="0" shapeId="0" xr:uid="{00000000-0006-0000-0400-00003A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2" authorId="0" shapeId="0" xr:uid="{00000000-0006-0000-0400-00003B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2" authorId="0" shapeId="0" xr:uid="{00000000-0006-0000-0400-00003C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2" authorId="0" shapeId="0" xr:uid="{00000000-0006-0000-0400-00003D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52" authorId="0" shapeId="0" xr:uid="{00000000-0006-0000-0400-00003E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52" authorId="0" shapeId="0" xr:uid="{00000000-0006-0000-0400-00003F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52" authorId="3" shapeId="0" xr:uid="{00000000-0006-0000-0400-000040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2" authorId="3" shapeId="0" xr:uid="{00000000-0006-0000-0400-000041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52" authorId="3" shapeId="0" xr:uid="{00000000-0006-0000-0400-000042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52" authorId="0" shapeId="0" xr:uid="{00000000-0006-0000-0400-000043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52" authorId="2" shapeId="0" xr:uid="{00000000-0006-0000-0400-000044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52" authorId="2" shapeId="0" xr:uid="{00000000-0006-0000-0400-000045000000}">
      <text>
        <r>
          <rPr>
            <sz val="9"/>
            <color indexed="81"/>
            <rFont val="Tahoma"/>
            <family val="2"/>
          </rPr>
          <t xml:space="preserve">
DESCRIBA EL PORCENTAJE DE AVANCE ESTIMADO RELACIONADO CON LOS SUBPRODUCTOS A ENTREGAR EN ESTE TRIMESTRE. 
DEBE SER ACUMULADO HASTA LLEGAR AL 100%
</t>
        </r>
      </text>
    </comment>
    <comment ref="O52" authorId="2" shapeId="0" xr:uid="{00000000-0006-0000-0400-000046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52" authorId="2" shapeId="0" xr:uid="{00000000-0006-0000-0400-000047000000}">
      <text>
        <r>
          <rPr>
            <sz val="9"/>
            <color indexed="81"/>
            <rFont val="Tahoma"/>
            <family val="2"/>
          </rPr>
          <t xml:space="preserve">DESCRIBA EL PORCENTA JE DE AVANCE ESTIMADO RELACIONADO CON LOS SUBPRODUCTOS A ENTREGAR EN ESTE TRIMESTRE. DEBE SER ACUMULADO HASTA LLEGAR AL 100%
</t>
        </r>
      </text>
    </comment>
    <comment ref="Q52" authorId="2" shapeId="0" xr:uid="{00000000-0006-0000-0400-000048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52" authorId="2" shapeId="0" xr:uid="{00000000-0006-0000-0400-000049000000}">
      <text>
        <r>
          <rPr>
            <sz val="9"/>
            <color indexed="81"/>
            <rFont val="Tahoma"/>
            <family val="2"/>
          </rPr>
          <t xml:space="preserve">DESCRIBA EL PORCENTA JE DE AVANCE ESTIMADO RELACIONADO CON LOS SUBPRODUCTOS A ENTREGAR EN ESTE TRIMESTRE. DEBE SER ACUMULADO HASTA LLEGAR AL 100%
</t>
        </r>
      </text>
    </comment>
    <comment ref="S52" authorId="2" shapeId="0" xr:uid="{00000000-0006-0000-0400-00004A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52" authorId="2" shapeId="0" xr:uid="{00000000-0006-0000-0400-00004B000000}">
      <text>
        <r>
          <rPr>
            <sz val="9"/>
            <color indexed="81"/>
            <rFont val="Tahoma"/>
            <family val="2"/>
          </rPr>
          <t xml:space="preserve">DESCRIBA EL PORCENTA JE DE AVANCE ESTIMADO RELACIONADO CON LOS SUBPRODUCTOS A ENTREGAR EN ESTE TRIMESTRE. DEBE SER ACUMULADO HASTA LLEGAR AL 100%
</t>
        </r>
      </text>
    </comment>
    <comment ref="Y52" authorId="0" shapeId="0" xr:uid="{00000000-0006-0000-0400-00004C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52" authorId="2" shapeId="0" xr:uid="{00000000-0006-0000-0400-00004D000000}">
      <text>
        <r>
          <rPr>
            <b/>
            <sz val="10"/>
            <color indexed="81"/>
            <rFont val="Tahoma"/>
            <family val="2"/>
          </rPr>
          <t>Reporte el % de Avance de producto considerando integralmente el reporte de los avances de gestión</t>
        </r>
      </text>
    </comment>
    <comment ref="AA52" authorId="2" shapeId="0" xr:uid="{00000000-0006-0000-0400-00004E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2" authorId="2" shapeId="0" xr:uid="{00000000-0006-0000-0400-00004F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52" authorId="2" shapeId="0" xr:uid="{00000000-0006-0000-0400-000050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53" authorId="0" shapeId="0" xr:uid="{00000000-0006-0000-0400-000051000000}">
      <text>
        <r>
          <rPr>
            <sz val="11"/>
            <color indexed="81"/>
            <rFont val="Tahoma"/>
            <family val="2"/>
          </rPr>
          <t>OAP-MADS: Se identifica el valor por cada una de las actividades.</t>
        </r>
      </text>
    </comment>
    <comment ref="V53" authorId="0" shapeId="0" xr:uid="{00000000-0006-0000-0400-000052000000}">
      <text>
        <r>
          <rPr>
            <sz val="11"/>
            <color indexed="81"/>
            <rFont val="Tahoma"/>
            <family val="2"/>
          </rPr>
          <t>OAP-MADS: Se identifica el valor por cada objetivo- sumatoria de los valores de cada una de las actividades que correspondan al objetivo.</t>
        </r>
      </text>
    </comment>
    <comment ref="W53" authorId="0" shapeId="0" xr:uid="{00000000-0006-0000-0400-000053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53" authorId="0" shapeId="0" xr:uid="{00000000-0006-0000-0400-000054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64" authorId="0" shapeId="0" xr:uid="{00000000-0006-0000-0400-000055000000}">
      <text>
        <r>
          <rPr>
            <b/>
            <sz val="11"/>
            <color indexed="81"/>
            <rFont val="Tahoma"/>
            <family val="2"/>
          </rPr>
          <t>OAP-MADS: El nombre debe coincidir con el titulo del proyecto registrado en el SUIFP.</t>
        </r>
        <r>
          <rPr>
            <sz val="9"/>
            <color indexed="81"/>
            <rFont val="Tahoma"/>
            <family val="2"/>
          </rPr>
          <t xml:space="preserve">
</t>
        </r>
      </text>
    </comment>
    <comment ref="B65" authorId="1" shapeId="0" xr:uid="{00000000-0006-0000-0400-000056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66" authorId="2" shapeId="0" xr:uid="{00000000-0006-0000-0400-000057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7" authorId="0" shapeId="0" xr:uid="{00000000-0006-0000-0400-000058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67" authorId="0" shapeId="0" xr:uid="{00000000-0006-0000-0400-000059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67" authorId="0" shapeId="0" xr:uid="{00000000-0006-0000-0400-00005A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67" authorId="0" shapeId="0" xr:uid="{00000000-0006-0000-0400-00005B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67" authorId="0" shapeId="0" xr:uid="{00000000-0006-0000-0400-00005C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67" authorId="0" shapeId="0" xr:uid="{00000000-0006-0000-0400-00005D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67" authorId="3" shapeId="0" xr:uid="{00000000-0006-0000-0400-00005E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67" authorId="3" shapeId="0" xr:uid="{00000000-0006-0000-0400-00005F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67" authorId="3" shapeId="0" xr:uid="{00000000-0006-0000-0400-000060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67" authorId="0" shapeId="0" xr:uid="{00000000-0006-0000-0400-000061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67" authorId="2" shapeId="0" xr:uid="{00000000-0006-0000-0400-000062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67" authorId="2" shapeId="0" xr:uid="{00000000-0006-0000-0400-000063000000}">
      <text>
        <r>
          <rPr>
            <sz val="9"/>
            <color indexed="81"/>
            <rFont val="Tahoma"/>
            <family val="2"/>
          </rPr>
          <t xml:space="preserve">
DESCRIBA EL PORCENTAJE DE AVANCE ESTIMADO RELACIONADO CON LOS SUBPRODUCTOS A ENTREGAR EN ESTE TRIMESTRE. 
DEBE SER ACUMULADO HASTA LLEGAR AL 100%
</t>
        </r>
      </text>
    </comment>
    <comment ref="O67" authorId="2" shapeId="0" xr:uid="{00000000-0006-0000-0400-000064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67" authorId="2" shapeId="0" xr:uid="{00000000-0006-0000-0400-000065000000}">
      <text>
        <r>
          <rPr>
            <sz val="9"/>
            <color indexed="81"/>
            <rFont val="Tahoma"/>
            <family val="2"/>
          </rPr>
          <t xml:space="preserve">DESCRIBA EL PORCENTA JE DE AVANCE ESTIMADO RELACIONADO CON LOS SUBPRODUCTOS A ENTREGAR EN ESTE TRIMESTRE. DEBE SER ACUMULADO HASTA LLEGAR AL 100%
</t>
        </r>
      </text>
    </comment>
    <comment ref="Q67" authorId="2" shapeId="0" xr:uid="{00000000-0006-0000-0400-000066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67" authorId="2" shapeId="0" xr:uid="{00000000-0006-0000-0400-000067000000}">
      <text>
        <r>
          <rPr>
            <sz val="9"/>
            <color indexed="81"/>
            <rFont val="Tahoma"/>
            <family val="2"/>
          </rPr>
          <t xml:space="preserve">DESCRIBA EL PORCENTA JE DE AVANCE ESTIMADO RELACIONADO CON LOS SUBPRODUCTOS A ENTREGAR EN ESTE TRIMESTRE. DEBE SER ACUMULADO HASTA LLEGAR AL 100%
</t>
        </r>
      </text>
    </comment>
    <comment ref="S67" authorId="2" shapeId="0" xr:uid="{00000000-0006-0000-0400-000068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67" authorId="2" shapeId="0" xr:uid="{00000000-0006-0000-0400-000069000000}">
      <text>
        <r>
          <rPr>
            <sz val="9"/>
            <color indexed="81"/>
            <rFont val="Tahoma"/>
            <family val="2"/>
          </rPr>
          <t xml:space="preserve">DESCRIBA EL PORCENTA JE DE AVANCE ESTIMADO RELACIONADO CON LOS SUBPRODUCTOS A ENTREGAR EN ESTE TRIMESTRE. DEBE SER ACUMULADO HASTA LLEGAR AL 100%
</t>
        </r>
      </text>
    </comment>
    <comment ref="Y67" authorId="0" shapeId="0" xr:uid="{00000000-0006-0000-0400-00006A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67" authorId="2" shapeId="0" xr:uid="{00000000-0006-0000-0400-00006B000000}">
      <text>
        <r>
          <rPr>
            <b/>
            <sz val="10"/>
            <color indexed="81"/>
            <rFont val="Tahoma"/>
            <family val="2"/>
          </rPr>
          <t>Reporte el % de Avance de producto considerando integralmente el reporte de los avances de gestión</t>
        </r>
      </text>
    </comment>
    <comment ref="AA67" authorId="2" shapeId="0" xr:uid="{00000000-0006-0000-0400-00006C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7" authorId="2" shapeId="0" xr:uid="{00000000-0006-0000-0400-00006D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68" authorId="0" shapeId="0" xr:uid="{00000000-0006-0000-0400-00006E000000}">
      <text>
        <r>
          <rPr>
            <sz val="11"/>
            <color indexed="81"/>
            <rFont val="Tahoma"/>
            <family val="2"/>
          </rPr>
          <t>OAP-MADS: Se identifica el valor por cada una de las actividades.</t>
        </r>
      </text>
    </comment>
    <comment ref="V68" authorId="0" shapeId="0" xr:uid="{00000000-0006-0000-0400-00006F000000}">
      <text>
        <r>
          <rPr>
            <sz val="11"/>
            <color indexed="81"/>
            <rFont val="Tahoma"/>
            <family val="2"/>
          </rPr>
          <t>OAP-MADS: Se identifica el valor por cada objetivo- sumatoria de los valores de cada una de las actividades que correspondan al objetivo.</t>
        </r>
      </text>
    </comment>
    <comment ref="W68" authorId="0" shapeId="0" xr:uid="{00000000-0006-0000-0400-000070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68" authorId="0" shapeId="0" xr:uid="{00000000-0006-0000-0400-000071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73" authorId="0" shapeId="0" xr:uid="{00000000-0006-0000-0400-000072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73" authorId="0" shapeId="0" xr:uid="{00000000-0006-0000-0400-000073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73" authorId="0" shapeId="0" xr:uid="{00000000-0006-0000-0400-000074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73" authorId="0" shapeId="0" xr:uid="{00000000-0006-0000-0400-000075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73" authorId="0" shapeId="0" xr:uid="{00000000-0006-0000-0400-000076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73" authorId="0" shapeId="0" xr:uid="{00000000-0006-0000-0400-000077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73" authorId="3" shapeId="0" xr:uid="{00000000-0006-0000-0400-000078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73" authorId="3" shapeId="0" xr:uid="{00000000-0006-0000-0400-000079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73" authorId="3" shapeId="0" xr:uid="{00000000-0006-0000-0400-00007A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73" authorId="0" shapeId="0" xr:uid="{00000000-0006-0000-0400-00007B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73" authorId="2" shapeId="0" xr:uid="{00000000-0006-0000-0400-00007C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73" authorId="2" shapeId="0" xr:uid="{00000000-0006-0000-0400-00007D000000}">
      <text>
        <r>
          <rPr>
            <sz val="9"/>
            <color indexed="81"/>
            <rFont val="Tahoma"/>
            <family val="2"/>
          </rPr>
          <t xml:space="preserve">
DESCRIBA EL PORCENTAJE DE AVANCE ESTIMADO RELACIONADO CON LOS SUBPRODUCTOS A ENTREGAR EN ESTE TRIMESTRE. 
DEBE SER ACUMULADO HASTA LLEGAR AL 100%
</t>
        </r>
      </text>
    </comment>
    <comment ref="O73" authorId="2" shapeId="0" xr:uid="{00000000-0006-0000-0400-00007E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73" authorId="2" shapeId="0" xr:uid="{00000000-0006-0000-0400-00007F000000}">
      <text>
        <r>
          <rPr>
            <sz val="9"/>
            <color indexed="81"/>
            <rFont val="Tahoma"/>
            <family val="2"/>
          </rPr>
          <t xml:space="preserve">DESCRIBA EL PORCENTA JE DE AVANCE ESTIMADO RELACIONADO CON LOS SUBPRODUCTOS A ENTREGAR EN ESTE TRIMESTRE. DEBE SER ACUMULADO HASTA LLEGAR AL 100%
</t>
        </r>
      </text>
    </comment>
    <comment ref="Q73" authorId="2" shapeId="0" xr:uid="{00000000-0006-0000-0400-000080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73" authorId="2" shapeId="0" xr:uid="{00000000-0006-0000-0400-000081000000}">
      <text>
        <r>
          <rPr>
            <sz val="9"/>
            <color indexed="81"/>
            <rFont val="Tahoma"/>
            <family val="2"/>
          </rPr>
          <t xml:space="preserve">DESCRIBA EL PORCENTA JE DE AVANCE ESTIMADO RELACIONADO CON LOS SUBPRODUCTOS A ENTREGAR EN ESTE TRIMESTRE. DEBE SER ACUMULADO HASTA LLEGAR AL 100%
</t>
        </r>
      </text>
    </comment>
    <comment ref="S73" authorId="2" shapeId="0" xr:uid="{00000000-0006-0000-0400-000082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73" authorId="2" shapeId="0" xr:uid="{00000000-0006-0000-0400-000083000000}">
      <text>
        <r>
          <rPr>
            <sz val="9"/>
            <color indexed="81"/>
            <rFont val="Tahoma"/>
            <family val="2"/>
          </rPr>
          <t xml:space="preserve">DESCRIBA EL PORCENTA JE DE AVANCE ESTIMADO RELACIONADO CON LOS SUBPRODUCTOS A ENTREGAR EN ESTE TRIMESTRE. DEBE SER ACUMULADO HASTA LLEGAR AL 100%
</t>
        </r>
      </text>
    </comment>
    <comment ref="Y73" authorId="0" shapeId="0" xr:uid="{00000000-0006-0000-0400-000084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73" authorId="2" shapeId="0" xr:uid="{00000000-0006-0000-0400-000085000000}">
      <text>
        <r>
          <rPr>
            <b/>
            <sz val="10"/>
            <color indexed="81"/>
            <rFont val="Tahoma"/>
            <family val="2"/>
          </rPr>
          <t>Reporte el % de Avance de producto considerando integralmente el reporte de los avances de gestión</t>
        </r>
      </text>
    </comment>
    <comment ref="AA73" authorId="2" shapeId="0" xr:uid="{00000000-0006-0000-0400-000086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73" authorId="2" shapeId="0" xr:uid="{00000000-0006-0000-0400-000087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73" authorId="2" shapeId="0" xr:uid="{00000000-0006-0000-0400-000088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74" authorId="0" shapeId="0" xr:uid="{00000000-0006-0000-0400-000089000000}">
      <text>
        <r>
          <rPr>
            <sz val="11"/>
            <color indexed="81"/>
            <rFont val="Tahoma"/>
            <family val="2"/>
          </rPr>
          <t>OAP-MADS: Se identifica el valor por cada una de las actividades.</t>
        </r>
      </text>
    </comment>
    <comment ref="V74" authorId="0" shapeId="0" xr:uid="{00000000-0006-0000-0400-00008A000000}">
      <text>
        <r>
          <rPr>
            <sz val="11"/>
            <color indexed="81"/>
            <rFont val="Tahoma"/>
            <family val="2"/>
          </rPr>
          <t>OAP-MADS: Se identifica el valor por cada objetivo- sumatoria de los valores de cada una de las actividades que correspondan al objetivo.</t>
        </r>
      </text>
    </comment>
    <comment ref="W74" authorId="0" shapeId="0" xr:uid="{00000000-0006-0000-0400-00008B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74" authorId="0" shapeId="0" xr:uid="{00000000-0006-0000-0400-00008C000000}">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
      </ext>
    </extLst>
  </connection>
  <connection id="2" xr16:uid="{00000000-0015-0000-FFFF-FFFF01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<sst xmlns="http://schemas.openxmlformats.org/spreadsheetml/2006/main" count="1590" uniqueCount="701">
  <si>
    <t>Instituciones ambientales modernas, apropiación social de la biodiversidad y manejo efectivo de los conflictos socioambientales</t>
  </si>
  <si>
    <t>De aquí a 2020, integrar los valores de los ecosistemas y la biodiversidad en la planificación, los procesos de desarrollo, las estrategias de reducción de la pobreza y la contabilidad nacionales y locales</t>
  </si>
  <si>
    <t>De aquí a 2020, promover la puesta en práctica de la gestión sostenible de todos los tipos de bosques, detener la deforestación, recuperar los bosques degradados y aumentar considerablemente la forestación y la reforestación a nivel mundial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</si>
  <si>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</si>
  <si>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</si>
  <si>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ODS</t>
  </si>
  <si>
    <t>ARTICULACIÓN CON OBJETIVOS DE DESARROLLO SOSTENIBLE</t>
  </si>
  <si>
    <t>ARTICULACIÓN PENIA</t>
  </si>
  <si>
    <t>ARTICULACIÓN 
PLAN ESTRATÉGICO INSTITUCIONAL</t>
  </si>
  <si>
    <t>OBJETIVO</t>
  </si>
  <si>
    <t>META</t>
  </si>
  <si>
    <t>PROGRAMA</t>
  </si>
  <si>
    <t>LINEA DE INVESTIGACIÓN/ACCIÓN</t>
  </si>
  <si>
    <t>AREA TEMÁTICA</t>
  </si>
  <si>
    <t>PROGRAMA DE INVESTIGACIÓN</t>
  </si>
  <si>
    <t>LÍNEA DE INVESTIGACIÓN</t>
  </si>
  <si>
    <t>PROYECTO</t>
  </si>
  <si>
    <t>METAS O PRODUCTOS ESPERADOS</t>
  </si>
  <si>
    <t>ÁREA DE LOCALIZACIÓN</t>
  </si>
  <si>
    <t>FUENTE DE FINANCIACIÓN</t>
  </si>
  <si>
    <t>2. Sostenibilidad e Intervención</t>
  </si>
  <si>
    <t>PET 2.    Conservación y restauración del patrimonio ambiental del país.</t>
  </si>
  <si>
    <t>Guaviare
Caquetá</t>
  </si>
  <si>
    <t>PET 2 L1. Diseño de estrategias y metodologías para la conservación y manejo de ecosistemas estratégicos</t>
  </si>
  <si>
    <t>2.2. Alternativas Productivas Sostenibles y Mercados Verdes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</si>
  <si>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</si>
  <si>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</si>
  <si>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</si>
  <si>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</si>
  <si>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</si>
  <si>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</si>
  <si>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</si>
  <si>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</si>
  <si>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Meta </t>
  </si>
  <si>
    <t>Proyecto Visión Amazonía (VA) Portafolio REM Pilar Agroambiental  Acuerdos con Campesinos</t>
  </si>
  <si>
    <t>VII. Pacto por la sostenibilidad: producir conservando y conservar produciendo
XVII. - XXVII. Pacto por la productividad y la
equidad en las regiones.</t>
  </si>
  <si>
    <t xml:space="preserve">Implementar estrategias transectoriales para controlar la deforestación, conservar los ecosistemas y prevenir su degradación.
Desarrollar modelos productivos sostenibles asociados a la agro diversidad y al biocomercio de la Amazonia:
</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</si>
  <si>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</si>
  <si>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Implementar estrategias transectoriales para controlar la deforestación, conservar los ecosistemas y prevenir su degradación.
Desarrollar modelos productivos sostenibles asociados a la agro diversidad y al biocomercio de la Amazonia
</t>
  </si>
  <si>
    <t xml:space="preserve">VII. Pacto por la sostenibilidad: producir conservando y conservar produciendo
</t>
  </si>
  <si>
    <t xml:space="preserve">Biodiversidad y riqueza natural: activos estratégicos de la nación
Instituciones ambientales modernas, apropiación social de la biodiversidad y manejo efectivo de los conflictos socioambientales
</t>
  </si>
  <si>
    <t>Banco Mundial  - Gef 6
Fondo Patrimonio Natural</t>
  </si>
  <si>
    <t>Fondo REM KfW
Fondo Patrimonio Natural</t>
  </si>
  <si>
    <t xml:space="preserve"> </t>
  </si>
  <si>
    <t>Putumayo, Caquetá, Cauca</t>
  </si>
  <si>
    <t>PNUD</t>
  </si>
  <si>
    <t>CERTIFICADO</t>
  </si>
  <si>
    <t>Promover la conectividad y conservar la biodiversidad mediante el fortalecimiento de las instituciones y las organizaciones locales para asegurar el manejo integral bajo en carbono.</t>
  </si>
  <si>
    <t xml:space="preserve">2.2. Alternativas Productivas Sostenibles y Mercados Verdes. </t>
  </si>
  <si>
    <t xml:space="preserve">11. Sistemas de producción y paisajes productivos amazónicos </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</si>
  <si>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</si>
  <si>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 xml:space="preserve">11.    Sistemas de producción y paisajes productivos amazónicos </t>
  </si>
  <si>
    <t>ARTICULACIÓN
 PLAN NACIONAL DE DESARROLLO 2018-2022
"Pacto por Colombia, Pacto por la equidad"</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</si>
  <si>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</si>
  <si>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Biodiversidad y riqueza natural: activos estratégicos de la nación.
Colombia resiliente: conocimiento y prevención para la gestión del riesgo de desastres y la adaptación al cambio climático
Desarrollo Ambientalmente Sostenible por una Amazonia Viva</t>
  </si>
  <si>
    <t>VII. Pacto por la sostenibilidad: producir conservando y conservar produciendo
XVII. - XXVII. Pacto por la productividad y la
equidad en las regiones.</t>
  </si>
  <si>
    <t>Implementar estrategias transectoriales para controlar la deforestación, conservar los ecosistemas y prevenir su degradación.
Implementar iniciativas de adaptación al cambio climático que reduzcan los efectos de las sequías y las inundaciones en los sectores y los territorios 
Desarrollar modelos productivos sostenibles asociados a la agro diversidad y al biocomercio de la Amazonia:</t>
  </si>
  <si>
    <t>PLAN DE ACCIÓN
PROYECTOS COFINANCIADOS POR FUENTES DISTINTAS AL PRESUPUESTO GENERAL DE LA NACIÓN
VIGENCIA 2020</t>
  </si>
  <si>
    <t xml:space="preserve">
 PLAN OPERATIVO ANUAL - INSTITUTOS DE INVESTIGACIÓN AMBIENTAL
</t>
  </si>
  <si>
    <t>VERSIÓN :2</t>
  </si>
  <si>
    <t>Vigencia: 10/01/2017</t>
  </si>
  <si>
    <t>CODIGO:F-E-GIP-</t>
  </si>
  <si>
    <t>Nombre del Instituto de Investigación Ambiental</t>
  </si>
  <si>
    <t>INSTITUTO AMAZÓNICO DE INVESTIGACIONES CIENTÍFICAS SINCHI</t>
  </si>
  <si>
    <t>AÑO DE REPORTE</t>
  </si>
  <si>
    <t xml:space="preserve">Nombre del Proyecto No 1 </t>
  </si>
  <si>
    <t>PERIODO DE REPORTE</t>
  </si>
  <si>
    <t xml:space="preserve">PRESUPUESTO PROYECTO  No 1 ($) : </t>
  </si>
  <si>
    <t>Objetivo General Proyecto</t>
  </si>
  <si>
    <t>Producir conocimiento científico sobre la diversidad biológica, socioeconómica, cultural y el aprovechamiento sostenible de la Amazonia colombiana</t>
  </si>
  <si>
    <t>FECHA DE REPORTE</t>
  </si>
  <si>
    <r>
      <t xml:space="preserve">ALINEACIÓN CON LA PLANEACIÓN NACIONAL Y ESTRATEGICA
</t>
    </r>
    <r>
      <rPr>
        <b/>
        <sz val="10"/>
        <color rgb="FFFF0000"/>
        <rFont val="Calibri"/>
        <family val="2"/>
        <scheme val="minor"/>
      </rPr>
      <t>(SE DILIGENCIA EN DICIEMBRE EN LA VIGENCIA ANTERIOR DEL POA)</t>
    </r>
  </si>
  <si>
    <r>
      <t xml:space="preserve">PROPUESTA DE ACTIVIDADES Y PRODUCTOS
</t>
    </r>
    <r>
      <rPr>
        <b/>
        <sz val="10"/>
        <color rgb="FFFF0000"/>
        <rFont val="Calibri"/>
        <family val="2"/>
        <scheme val="minor"/>
      </rPr>
      <t>(SE DILIGENCIA EN DICIEMBRE EN LA VIGENCIA ANTERIOR DEL POA)</t>
    </r>
  </si>
  <si>
    <r>
      <t xml:space="preserve">REFERENTES DE SEGUIMIENTO
(SUBPRODUCTOS O INDICADORES DE GESTIÓN)
</t>
    </r>
    <r>
      <rPr>
        <b/>
        <sz val="10"/>
        <color rgb="FFFF0000"/>
        <rFont val="Calibri"/>
        <family val="2"/>
        <scheme val="minor"/>
      </rPr>
      <t>(SE DILIGENCIA ENTRE DICIEMBRE Y ENERO ANTES DE EL GIRO ANUAL DE RECURSOS- ES CONDICIONAL)</t>
    </r>
  </si>
  <si>
    <r>
      <t xml:space="preserve">FINANCIACIÓN 
</t>
    </r>
    <r>
      <rPr>
        <b/>
        <sz val="10"/>
        <color rgb="FFFF0000"/>
        <rFont val="Calibri"/>
        <family val="2"/>
        <scheme val="minor"/>
      </rPr>
      <t>(SE DILIGENCIA EN DICIEMBRE EN LA VIGENCIA ANTERIOR DEL POA)</t>
    </r>
  </si>
  <si>
    <r>
      <t xml:space="preserve">SEGUIMIENTO PRESUPUESTAL
</t>
    </r>
    <r>
      <rPr>
        <b/>
        <sz val="10"/>
        <color rgb="FFFF0000"/>
        <rFont val="Calibri"/>
        <family val="2"/>
        <scheme val="minor"/>
      </rPr>
      <t>(SE DILIGENCIA EN CADA TRIMESTRE PARA EL SEGUIMIENTO PERIÓDICO DEL POA)</t>
    </r>
  </si>
  <si>
    <r>
      <t xml:space="preserve">SEGUIMIENTO  A LA GESTIÓN 
</t>
    </r>
    <r>
      <rPr>
        <b/>
        <sz val="10"/>
        <color rgb="FFFF0000"/>
        <rFont val="Calibri"/>
        <family val="2"/>
        <scheme val="minor"/>
      </rPr>
      <t>(SE DILIGENCIA EN CADA TRIMESTRE PARA EL SEGUIMIENTO PERIÓDICO DEL POA)</t>
    </r>
  </si>
  <si>
    <r>
      <t xml:space="preserve">EVALUACIÓN  IMPACTO DE LA GESTIÓN
</t>
    </r>
    <r>
      <rPr>
        <b/>
        <sz val="10"/>
        <color rgb="FFFF0000"/>
        <rFont val="Calibri"/>
        <family val="2"/>
        <scheme val="minor"/>
      </rPr>
      <t>(SE DILIGENCIA ANUALMENTE PARA LA EVALUACIÓN DE CIERRE DEL POA)</t>
    </r>
  </si>
  <si>
    <t xml:space="preserve">OBSERVACIONES 
</t>
  </si>
  <si>
    <t>Objetivo específico (1)</t>
  </si>
  <si>
    <t>Articulación del objetivo específico con la estrategia del PND</t>
  </si>
  <si>
    <t>PET - PEI 
PENIA</t>
  </si>
  <si>
    <t>Articulación del Producto con la Meta del PND</t>
  </si>
  <si>
    <t>Articulación del Producto con PICIA</t>
  </si>
  <si>
    <t>No.</t>
  </si>
  <si>
    <t xml:space="preserve">Actividad </t>
  </si>
  <si>
    <t>Producto</t>
  </si>
  <si>
    <t>Indicador de Producto</t>
  </si>
  <si>
    <t>Resultados 
Esperados año</t>
  </si>
  <si>
    <t>% de Avance de gestión esperada respecto al subproducto entregado 
Trimestre I</t>
  </si>
  <si>
    <t>% de Avance de gestión esperada respecto al subproducto entregado 
Trimestre II</t>
  </si>
  <si>
    <t>% de Avance de gestión esperada respecto al subproducto entregado 
Trimestre III</t>
  </si>
  <si>
    <t>% de Avance de gestión esperada respecto al subproducto entregado 
Trimestre IV</t>
  </si>
  <si>
    <t>PRESUPUESTO APROPIACIÓN INICIAL</t>
  </si>
  <si>
    <t xml:space="preserve">EJECUCION PRESUPUESTO </t>
  </si>
  <si>
    <t xml:space="preserve">% de Avance de gestión 
obtenido
</t>
  </si>
  <si>
    <t xml:space="preserve">% de Avance de producto obtenido
</t>
  </si>
  <si>
    <t xml:space="preserve">Descripción del Avance
</t>
  </si>
  <si>
    <t>Informe de Evaluación a la Ejecución 
(Impacto de la gestión frente al PENIA, PICIA, POA)</t>
  </si>
  <si>
    <t xml:space="preserve">Valor Actividad o producto ($) </t>
  </si>
  <si>
    <t>Valor por objetivo ($)</t>
  </si>
  <si>
    <t>Valor comprometido</t>
  </si>
  <si>
    <t>Valor pagado</t>
  </si>
  <si>
    <t xml:space="preserve">Aumentar  la información disponible sobre sobre realidad biológica, social, económica, ecológica y cultural en la Amazonia colombiana </t>
  </si>
  <si>
    <t xml:space="preserve">Biodiversidad y riqueza natural: activos estratégicos de la nación
Desarrollo Ambientalmente Sostenible por una Amazonia Viva
</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</si>
  <si>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</si>
  <si>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</si>
  <si>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</si>
  <si>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</si>
  <si>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</si>
  <si>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</si>
  <si>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</si>
  <si>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</si>
  <si>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</si>
  <si>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</si>
  <si>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</si>
  <si>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</si>
  <si>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</si>
  <si>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</si>
  <si>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</si>
  <si>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</si>
  <si>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</si>
  <si>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</si>
  <si>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</si>
  <si>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</si>
  <si>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</si>
  <si>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</si>
  <si>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</si>
  <si>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</si>
  <si>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</si>
  <si>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</si>
  <si>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</si>
  <si>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</si>
  <si>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</si>
  <si>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</si>
  <si>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</si>
  <si>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</si>
  <si>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</si>
  <si>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Instrumentos y mecanismos de caracterización y focalización de población étnica para diseñar políticas de equidad de oportunidades</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</si>
  <si>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</si>
  <si>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</si>
  <si>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</si>
  <si>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</si>
  <si>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</si>
  <si>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</si>
  <si>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</si>
  <si>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</si>
  <si>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</si>
  <si>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</si>
  <si>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</si>
  <si>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Objetivo específico (2)</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</si>
  <si>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</si>
  <si>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</si>
  <si>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</si>
  <si>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</si>
  <si>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</si>
  <si>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</si>
  <si>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</si>
  <si>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</si>
  <si>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</si>
  <si>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</si>
  <si>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</si>
  <si>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</si>
  <si>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</si>
  <si>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</si>
  <si>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</si>
  <si>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</si>
  <si>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</si>
  <si>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</si>
  <si>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Biodiversidad y riqueza natural: activos estratégicos de la nación
Desarrollo Ambientalmente Sostenible por una Amazonia Viva
Sectores comprometidos con la sostenibilidad y la mitigación del cambio climático</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</si>
  <si>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</si>
  <si>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</si>
  <si>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</si>
  <si>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</si>
  <si>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</si>
  <si>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</si>
  <si>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</si>
  <si>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</si>
  <si>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</si>
  <si>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</si>
  <si>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</si>
  <si>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</si>
  <si>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</si>
  <si>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</si>
  <si>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Objetivo específico (3)</t>
  </si>
  <si>
    <t>Disponer información y conocimiento sobre la conservación y el aprovechamiento sostenible de la Amazonia colombiana</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</si>
  <si>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</si>
  <si>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</si>
  <si>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</si>
  <si>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</si>
  <si>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</si>
  <si>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</si>
  <si>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</si>
  <si>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</si>
  <si>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</si>
  <si>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</si>
  <si>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</si>
  <si>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</si>
  <si>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</si>
  <si>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</si>
  <si>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</si>
  <si>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</si>
  <si>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</si>
  <si>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</si>
  <si>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</si>
  <si>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</si>
  <si>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</si>
  <si>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</si>
  <si>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</si>
  <si>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</si>
  <si>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</si>
  <si>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</si>
  <si>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</si>
  <si>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</si>
  <si>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</si>
  <si>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</si>
  <si>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</si>
  <si>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</si>
  <si>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</si>
  <si>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</si>
  <si>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TOTAL  PROYECTO No 1</t>
  </si>
  <si>
    <t xml:space="preserve">Nombre del Proyecto No 2 </t>
  </si>
  <si>
    <t>Fortalecimiento de la capacidad del entorno fisco y logístico requerido para el levantamiento y gestión de la información ambiental de la Amazonia colombiana - BPIN 2017011000143</t>
  </si>
  <si>
    <t xml:space="preserve">PRESUPUESTO PROYECTO  No 2 ($) : </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</si>
  <si>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</si>
  <si>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</si>
  <si>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</si>
  <si>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</si>
  <si>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</si>
  <si>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</si>
  <si>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</si>
  <si>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</si>
  <si>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</si>
  <si>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</si>
  <si>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</si>
  <si>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</si>
  <si>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</si>
  <si>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</si>
  <si>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</si>
  <si>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</si>
  <si>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</si>
  <si>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</si>
  <si>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</si>
  <si>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</si>
  <si>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</si>
  <si>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</si>
  <si>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</si>
  <si>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t>TOTAL  PROYECTO No 2</t>
  </si>
  <si>
    <r>
      <t xml:space="preserve">COSTO DEL PROYECTO 
</t>
    </r>
    <r>
      <rPr>
        <sz val="10"/>
        <color theme="0"/>
        <rFont val="Arial"/>
        <family val="2"/>
      </rPr>
      <t>(no incluye contrapartida)</t>
    </r>
  </si>
  <si>
    <t>PACTO</t>
  </si>
  <si>
    <t>ESTRATEGIA</t>
  </si>
  <si>
    <t>Guaviare
Caquetá
Guainía
Amazonas
Putumayo</t>
  </si>
  <si>
    <t>Conectividad y conservación de la Biodiversidad mediante el fortalecimiento de las Instituciones y las organizaciones locales para asegurar el manejo integral bajo en Carbono. Proyecto Amazonia Sostenible para la PAZ GEF 6.</t>
  </si>
  <si>
    <t>Biodiversidad y riqueza natural: activos estratégicos de la nación
Desarrollo Ambientalmente Sostenible por una Amazonia Viva</t>
  </si>
  <si>
    <t>Conservación de bosques y sostenibilidad en el corazón de la Amazonia Gef 6 financiamiento adicional ASL</t>
  </si>
  <si>
    <t>Acuerdos y programas sectoriales para la sostenibilidad y el manejo de la tierra.</t>
  </si>
  <si>
    <t xml:space="preserve">1. Informe final técnico y financiero PID2 entregado </t>
  </si>
  <si>
    <t xml:space="preserve"> 1.  3.200 Familias atendidas con asistencia técnica e implementan de manera diferencial modelos de producción sostenible en fincas campesinas de los cuatro municipios del proyecto a partir de un efecto demostrativo en  200 destinatarios del modelo silvopastoril, 140 de modelo agrícola sostenible y 20 modelo piscícola.
2. 18 asociaciones de comunidades campesinas e indígenas (dos resguardos indígenas) que encuentran vinculadas a encadenamientos productivos y desarrollan procesos de transformación de café, cacao, leche y hortofrutícola. 
3. 10 senderos turísticos ambientalmente gestionados  con un modelo de turismo comunitario que se encuentran en funcionamiento al final del proyecto en los cuatro municipios.
4. 1000 Hectáreas al final del proyecto resultantes de acuerdos de conservación y restauración con campesinos en los cuatro municipios, con el fin de mejorar coberturas vegetales nativas y producción de material vegetal en esta área del AMEM.
5. 1.600 Niños y jóvenes de la zona de la AMEM que al final del proyecto están vinculados al programa de reconocimiento territorial mediante excursiones guiadas “Conoce tu territorio” (mínimo el 48% mujeres, el 5% indígenas y el 35% jóvenes campesinos víctimas del conflicto armado).
6. 24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((8 escuelas por cada municipio).
8. 30 procesos organizativos identificados y en fortalecimiento del liderazgo ambiental y la identidad campesina mediante una metodología de escuela campesina.</t>
  </si>
  <si>
    <t>Unión Europea - Fondo Europeo para la Paz</t>
  </si>
  <si>
    <t xml:space="preserve">Investigación en conservación y aprovechamiento sostenible de la diversidad biológica, socioeconómica y cultural de la Amazonia colombiana - BPIN 2017011000137
</t>
  </si>
  <si>
    <t>ARTICULACIÓN PICIA
2019 - 2022</t>
  </si>
  <si>
    <t xml:space="preserve">Conocimiento tradicional y diálogo de saberes </t>
  </si>
  <si>
    <t>Conocimiento para el uso, manejo y conservación de la diversidad biológica.
Estrategias de remediación y monitoreo de la contaminación de ambientes amazónicos.
Conocimiento tradicional y diálogo de saberes .</t>
  </si>
  <si>
    <t xml:space="preserve">Bioeconomía.
Bioprospección.
Sistemas de producción y paisajes productivos amazónicos </t>
  </si>
  <si>
    <t>Comunicación de la ciencia</t>
  </si>
  <si>
    <t xml:space="preserve">Comunicación de la ciencia.
Fortalecimiento institucional </t>
  </si>
  <si>
    <t>Fortalecimiento institucional</t>
  </si>
  <si>
    <t>Indicador de gestión o subproducto de gestión esperado
Trimestre I</t>
  </si>
  <si>
    <t>Indicador de gestión o subproducto de gestión esperado
Trimestre II</t>
  </si>
  <si>
    <t>Indicador de gestión o subproducto de gestión esperado
Trimestre III</t>
  </si>
  <si>
    <t>Indicador de gestión o subproducto de gestión esperado
Trimestre IV</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</si>
  <si>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</si>
  <si>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4. Dinámicas socioambientales</t>
  </si>
  <si>
    <t xml:space="preserve">1. Implementación de planes de manejo de cedro y canelo de los andaquíes.
2. Implementar conjuntamente con los usuarios y las instituciones acciones para su conservación y uso sostenible de fauna en sitios RAMSAR de la Amazonia.
3. Propuesta de plan de manejo arawana
</t>
  </si>
  <si>
    <t>Desarrollar el potencial de biorremediación, bioprospección y nuevos materiales a partir de microrganismos amazónicos.</t>
  </si>
  <si>
    <t>Monitoreo y ordenamiento ambiental.
Modelamiento ambiental y escenarios dinámicos del territorio amazónico,
Conocimiento para el uso, manejo y conservación de la diversidad biológica.
Comunicación de la ciencia</t>
  </si>
  <si>
    <t>Contribuir a la reactivación económica a través de procesos de restauración ecológica que involucren producción de material vegetal y siembra de árboles en la región Amazónica colombiana</t>
  </si>
  <si>
    <t>2.2.4</t>
  </si>
  <si>
    <r>
      <t xml:space="preserve">0900G216 - Jornales contratados en procesos de restauración ecológica Unidad de Medida: Número: </t>
    </r>
    <r>
      <rPr>
        <sz val="9"/>
        <color theme="1"/>
        <rFont val="Arial"/>
        <family val="2"/>
      </rPr>
      <t xml:space="preserve">34,364
</t>
    </r>
  </si>
  <si>
    <r>
      <t xml:space="preserve">0900G216 - Jornales contratados en procesos de restauración ecológica </t>
    </r>
    <r>
      <rPr>
        <sz val="9"/>
        <color theme="1"/>
        <rFont val="Arial"/>
        <family val="2"/>
      </rPr>
      <t xml:space="preserve">
</t>
    </r>
  </si>
  <si>
    <r>
      <rPr>
        <sz val="9"/>
        <color theme="1"/>
        <rFont val="Arial"/>
        <family val="2"/>
      </rPr>
      <t xml:space="preserve">
</t>
    </r>
    <r>
      <rPr>
        <sz val="10"/>
        <color theme="1"/>
        <rFont val="Arial"/>
        <family val="2"/>
      </rPr>
      <t xml:space="preserve">0900G217 Plántulas producidas
 </t>
    </r>
  </si>
  <si>
    <t xml:space="preserve">
0900G218 - Plántulas sembradas</t>
  </si>
  <si>
    <t xml:space="preserve">Inventario Forestal Nacional 2020 - REM </t>
  </si>
  <si>
    <t>Expedición Binacional a la Biodiversidad de la Cuenda de rio Putumayo entre Perú y Colombia</t>
  </si>
  <si>
    <t>Jardín Botánico de Plantas Medicinales de Monilla Amena, Amazonas</t>
  </si>
  <si>
    <t>Fortalecimiento de los procesos de investigación en bioprospección de la biodiversidad de la Amazonia colombiana para el uso sostenible y conservación en el Instituto SINCHI</t>
  </si>
  <si>
    <t>Desarrollo de bioempaques a partir de recursos amazónicos renovables Amazonas</t>
  </si>
  <si>
    <t xml:space="preserve">Establecimiento de la cadena de valor binacional de piscicultura en río Amazonas de la ZIF Colombia-Perú </t>
  </si>
  <si>
    <t>Diversidad de insectos como fuente de alimento para las comunidades indígenas del oriente amazónico</t>
  </si>
  <si>
    <t>Diversidad de abejas silvestres en el nororiente amazónico colombiano. Importancia de la polinización melitófila en plantas útiles cultivadas y de uso no convencional.</t>
  </si>
  <si>
    <t>Implementar en campo las actividades correspondientes al Inventario Forestal Nacional (IFN) en la Amazonía Colombiana en el marco de actividades contempladas dentro del Programa Redd Early Movers (REM).</t>
  </si>
  <si>
    <t>Caracterizar la diversidad biológica de la cuenca media del rio Putumayo en la frontera Perú-Colombia</t>
  </si>
  <si>
    <t>Implementar un Jardín Botánico de plantas medicinales en territorio de la comunidad indígena de Jusy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</si>
  <si>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Fortalecer las capacidades en investigación científica del instituto SINCHI, para realizar procesos de investigación en bioprospección de la biodiversidad de la Amazonia colombiana con fines de uso sostenible y conservación.</t>
  </si>
  <si>
    <t>Reducir el impacto ambiental negativo generado por el uso de empaques no biodegradables de poliestireno (icopor) y plástico en el Departamento de Amazonas.</t>
  </si>
  <si>
    <t>Contribuir a la paz y bienestar de la población de la Macarena (Municipios de Mesetas, Puerto Rico, San Juan de Arama y Vistahermosa) en el marco del cumplimiento de los acuerdos de paz.</t>
  </si>
  <si>
    <t>Determinar la diversidad de insectos de uso comestible y analizar su aporte en el sistema de alimentación de las comunidades indígenas del oriente amazónico de Colombia</t>
  </si>
  <si>
    <t>Determinar estrategias de manejo y gestión de la biodiversidad involucrada en la alimentación y manutención de comunidades del nororiente amazónico colombiano.</t>
  </si>
  <si>
    <t xml:space="preserve"> Avances del proyecto dependen de las salidas a campo. En este momento suspendidas a causa de las medidas tomadas por la Pandemia Covid 19. </t>
  </si>
  <si>
    <t>Los objetivos que se traza el proyecto son la caracterización de la diversidad biológica de la zona fronteriza entre Colombia y Perú, mediante registros biológicos debidamente curados, preservados, catalogados. Los grupos contemplados son flora, fauna, particularmente anfibios, reptiles, aves, quirópteros, lepidópteros, arácnidos y peces. Al mismo tiempo se adelantarán estudios etnobotánicos y de vegetación mediante el establecimiento de parcelas en el lado peruano.</t>
  </si>
  <si>
    <t>Este proyecto busca consolidar la creación de un Jardín Botánico por medio de la construcción de infraestructura nueva y la adecuación de espacios para el mantenimiento y propagación de la colección in vivo de plantas medicinales, en el marco del aprovechamiento sostenible de los recursos naturales, la autogestión para el fortalecimiento de la transmisión del conocimiento tradicional y el desarrollo sostenible por medio de emprendimientos verdes novedosos. De esta manera, se busca facilitar la implementación de un lugar de encuentro para el intercambio de plantas y saberes, que estimule la conformación de grupos de personas locales capacitadas que promuevan la transmisión de los saberes locales y la conservación del medio ambiente. Así mismo, busca abrir un espacio de aprendizaje y transmisión del conocimiento de las plantas medicinales en el área de Leticia tanto tradicional, como en los sectores educativos y de turismo</t>
  </si>
  <si>
    <t>Proyecto en etapa inicial. Alcance.
A partir de este proyecto se espera que el Instituto SINCHI logre mejorar su infraestructura y equipos en temas de bioprospección y biotecnología que son fundamentales para la investigación en la región amazónica. Los principales resultados son los siguientes:
1. Mejoras en la infraestructura de los laboratorios de bio-prospección y biotecnología, y de la estación experimental “El Trueno” del Instituto SINCHI de acuerdo a los estándares requeridos por acreditación y requerimiento de los nuevos equipos.
2.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3. Continuar con procesos de relevo generacional al contar con un joven investigador en temas de bioprospección y biotecnología al generar transferencia de conocimiento.
4. Desarrollo de procesos que integren investigación básica y aplicada que genere
productos de alta calidad e impacto en temas de bioprospección y biotecnología donde
la investigación en Colombia es todavía limitada.</t>
  </si>
  <si>
    <t xml:space="preserve">Proyecto en etapa inicial.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</si>
  <si>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1. Avances con 585 beneficiarios que reciben asistencia técnica tipo extensionista para la implementación de modelos demostrativos tipo SINCHI con enfoque agroambiental en los 4 municipios del proyecto que incluye modelos silvopastoriles, agroforestal, piscícola, apícola y abonos verdes.
2. Avances con 200 beneficiarios directos está implementando un modelo silvopastoril en los cuatro municipios del proyecto. 
3. Avances con 140 beneficiarios directos que implementan un modelo agroforestal. 
4. 20 beneficiarios directos que implementan un modelo piscícola sostenible para la seguridad alimentaria.
5. 63 beneficiarios directos con kit apícolas.
6. 18 organizaciones campesinas identificadas que agrupan 400 familias que suscriben alianzas comerciales en encadenamientos productivos sostenibles de café, cacao, leche y cadena hortofrutícola y proponen un fortalecimiento de
las actividades de transformación con la identificación de necesidades de maquinaria y equipo.  
7.  En proceso de implementación 10 senderos turísticos con un modelo de operación de turismo comunitario.
8. Desarrollo de un diplomado para 142 docentes para la implementación de la Cátedra Meta de identidad, paz y reconciliación con énfasis en las características especiales de la Sierra de la Macarena para incluir en la modificación de los Planes Educativos Institucionales de 10 Instituciones Educativas de la AMEM que impacta directamente a 2.200 jóvenes estudiantes.
9. 24 iniciativas de jóvenes ambientalistas caracterizadas en temas de producción verde, energías alternativas y arborización para el mejoramiento de los entornos escolares y protección del recurso hídrico, las cuales serán implementadas en el año 2020
10. Lanzamiento de la escuela campesina como experiencia de gobernanza para el fortalecimiento de 30 organizaciones campesinas en procesos de identidad y arraigo.
 11. 777,7 has en proceso de restauración y/o recuperación como resultado de 25 acuerdos de conservación en los municipios del proyecto y el aporte de Cormacarena en la recuperación de dos microcuencas. 
12. Avances con 364 beneficiarios en disposición de firmar acuerdos de conservación para ampliar el área sujeta a monitoreo para conservación de bosque en la AMEM.
13. 945 jóvenes de la AMEM que realizaron excursiones guiadas como experiencia pedagógica para conocer su territorio en la etapa de posconflicto con el programa “Conoce tu territorio"   quienes antes no habían tenido
la oportunidad de conocer sitios icónicos de la Sierra de la Macarena.</t>
  </si>
  <si>
    <t>Proyecto en etapa inicial. El proyecto busca generar  nuevo conocimiento relacionado con las especies de insectos
que contribuyen en la dieta de las comunidades indígenas amazónicas, aporta al entendimiento
de la riqueza de la biodiversidad que soporta la vida de colectivos humanos en la Amazonia
oriental, contribuye a entender la sostenibilidad biológica y cultural del aprovechamiento de los
distintos ordenes de insectos, y permitirá evaluar y plantear estrategias de aprovechamiento más
eficientes y sostenibles desde el punto e vista biológico y alimentario.  Resultados esperados: 
Catálogo de especies de insectos de uso comestible por parte de las comunidades
del municipio de Mitú.
Colección de referencia de insectos comestibles en las comunidades del municipio de
Mitú.
Identificación de prácticas y actividades de conservación y manejo ecológico
realizadas por las comunidades a partir del conocimiento tradicional de los
insectos.
Implementación de estrategias de sostenibilidad biológica y seguridad alimentaria
en las comunidades indígenas del municipio de Mitú.
Publicación de artículos científicos en revistas indexadas.
 Generación de espacios adecuados para la socialización, apropiación y divulgación
del patrimonio biológico en la Amazonía colombiana con la participación de las
comunidades indígenas del municipio de Mitú.</t>
  </si>
  <si>
    <t>Proyecto en etapa inicial. El proyecto busca aportar a los objetivos de la Iniciativa Colombiana de Polinizadores (Moreno et al 2018) y particularmente para el cuidado de los polinizadores propuestos en los ejes temáticos 1 al 4: (1) Conocimiento, evaluación y monitoreo, (2) Valoración del servicio ecosistémico de la polinización, (3) Promoción de hábitats saludables para los polinizadores y (4) fortalecimiento de las capacidades de participación. 
La estructura del presente proyecto también aporta a las metas del Plan Estratégico para la Diversidad
Biológica 2011-2020 particularmente la (4) Optimizar los beneficios que la naturaleza nos brinda 
(aire limpio, agua dulce, alimentos y (5) Aumentar el conocimiento que las personas tienen
sobre esta.  Resultados esperados: Atlas de polen de plantas útiles y alimenticias no convencionales usadas por
comunidades indígenas del nororiente amazónico colombiano.
- Diversidad de abejas del nororiente amazónico colombiano (Manuscrito sometido).
- Bases de datos del Instituto SINCHI, salida web y SIB con información de diversidad de
abejas.
- Redes de interacciones entre abejas nativas y plantas de importancia en la seguridad y
gobernanza alimentar de la Amazonía colombiana (Manuscrito sometido).
- Propuesta de manejo y gestión de polinizadores para seguridad y gobernanza
alimentaria en la región.
- Cartilla ilustrada de las abejas nativas y las plantas de uso alimentario que polinizan
para la región de estudio</t>
  </si>
  <si>
    <t xml:space="preserve">Se elaboró y entregó   la propuesta técnica de la elaboración y concertación de todo el ejercicio de planeación predial y ajuste de HMP para 170 predios. Incluye entrega a cada usuario mapa de uso actual y mapa de implementación de HMP 
Se elaboró y entregó la propuesta técnica para implementar 3 ha de enriquecimiento de rastrojos por finca y 1 ha de silvopastoril en franjas para favorecer conectividad entre parches. Incluye asistencia técnica por 18 meses. 
Se elaboró y entregó la propuesta técnica  para implementar 150 ha de restauración activa/pasiva en rondas hídricas en áreas estratégicas definidas por la conectividad y el interés de la comunidad </t>
  </si>
  <si>
    <t>METAS O PRODUCTOS PARA LA VIGENCIA 2021</t>
  </si>
  <si>
    <t>PROYECTOS DE INVESTIGACIÓN 2021</t>
  </si>
  <si>
    <t>COSTO PROYECTADO A EJECUTAR 2021</t>
  </si>
  <si>
    <t>Paisajes productivos sostenibles consolidados que mantienen y/o mejoran la cobertura forestal, la conectividad ecosistémica y reducen emisiones en áreas del proyecto Amazonia Sostenible para la Paz GEF 6, correspondiente a la  Adenda 2 de PNUD.</t>
  </si>
  <si>
    <t>Instalación de la cadena de valor binacional del cacao nativo de aroma en el Trapecio Amazónico Peruano - Colombiano.</t>
  </si>
  <si>
    <t>Contribuir al proceso de integración fronteriza y al desarrollo sostenible en el Trapecio Amazónico, mediante la implementación de acciones orientadas al fortalecimiento de la institucionalidad pública y privada en torno a la instalación de la cadena de valor binacional del cacao en comunidades fronterizas indígenas y no indígenas</t>
  </si>
  <si>
    <t xml:space="preserve">El proyecto beneficiará directamente a un total de 330 familias que conducen igual número de hectáreas de cultivo de cacao en parcelas agroforestales, seleccionadas de acuerdo a los criterios establecidos en el manual operativo y a quienes se brindarán servicios de asistencia técnica en Buenas Prácticas Agrícolas (BPA); entrega de herramientas, semillas, fertilizantes y materiales didácticos para la conducción de sus cultivos. Para la transferencia tecnológica y búsqueda de adopción de BPA, se realizarán visitas técnicas a parcelas individuales y se desarrollarán escuelas de campo, giras e intercambios a zonas con experiencias exitosas en el manejo del cultivo, post-cosecha y transformación. Además, se fortalecerán las capacidades de ocho (08) organizaciones de productores en temas asociativos y empresariales.
</t>
  </si>
  <si>
    <t>Fuente: Subdirección Científica y Tecnológica - Unidad de Apoyo Financiera, Instituto SINCHI, 25.11.2020</t>
  </si>
  <si>
    <t>Patrimonio Natural - KfW - REM</t>
  </si>
  <si>
    <t>Minciencias - Fondo nacional para la Ciencia</t>
  </si>
  <si>
    <t>PEBDICP - BID - Fondo de Desarrollo de la Zona de Integración Fronteriza Colombia – Perú</t>
  </si>
  <si>
    <t xml:space="preserve">En presupuesto este es el mismo proyecto No 4 </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</si>
  <si>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Nueva actividad destinada a procesos de restauración económica, producción de material vegetal y siembra de árboles:
1. Mil ciento cuarenta (1.140) Héctareas establecidas en procesos de restauración
2. Ochocientos sesenta y siete mil (867.000) Plántulas producidas
3. Cuatrocientos once mil (411.00) Plántulas sembradas
4. Treinta y cuatro mil trecientos sesenta y cuatro (34.364) jornales contratados en procesos de restauración ecológica
- 
</t>
  </si>
  <si>
    <t xml:space="preserve">Modelamiento ambiental y escenarios dinámicos del territorio amazónico.
Restauración ecológica.
Dinámicas Socioambientales en la Amazonia.
Cambio climático.
</t>
  </si>
  <si>
    <r>
      <rPr>
        <b/>
        <sz val="10"/>
        <color theme="1"/>
        <rFont val="Calibri"/>
        <family val="2"/>
        <scheme val="minor"/>
      </rPr>
      <t xml:space="preserve">Fuente: Fuente: </t>
    </r>
    <r>
      <rPr>
        <sz val="10"/>
        <color theme="1"/>
        <rFont val="Calibri"/>
        <family val="2"/>
        <scheme val="minor"/>
      </rPr>
      <t xml:space="preserve">Oficina Asesora de Planeación - Instituto SINCHI
                                </t>
    </r>
  </si>
  <si>
    <r>
      <rPr>
        <sz val="9"/>
        <color theme="1"/>
        <rFont val="Arial"/>
        <family val="2"/>
      </rPr>
      <t xml:space="preserve">
</t>
    </r>
    <r>
      <rPr>
        <sz val="10"/>
        <color theme="1"/>
        <rFont val="Arial"/>
        <family val="2"/>
      </rPr>
      <t xml:space="preserve">0900G217 Plántulas producidas Unidad de Medida: Número </t>
    </r>
    <r>
      <rPr>
        <sz val="9"/>
        <color theme="1"/>
        <rFont val="Arial"/>
        <family val="2"/>
      </rPr>
      <t>867,000</t>
    </r>
    <r>
      <rPr>
        <sz val="10"/>
        <color theme="1"/>
        <rFont val="Arial"/>
        <family val="2"/>
      </rPr>
      <t xml:space="preserve">
 </t>
    </r>
  </si>
  <si>
    <r>
      <t xml:space="preserve">
0900G218 - Plántulas sembradas Unidad de Medida: Número </t>
    </r>
    <r>
      <rPr>
        <sz val="9"/>
        <color theme="1"/>
        <rFont val="Arial"/>
        <family val="2"/>
      </rPr>
      <t>411,000</t>
    </r>
  </si>
  <si>
    <t>0900G137 - Hectáreas establecidas y en proceso de restauración Unidad de Medida: 1.140</t>
  </si>
  <si>
    <t>1. Conocimiento para el uso, manejo y conservación de la diversidad biológica</t>
  </si>
  <si>
    <t xml:space="preserve">1. Ecosistemas y Recursos Naturales </t>
  </si>
  <si>
    <t xml:space="preserve">Una vez se pueda realizar la salida de campo: 
1. Ejemplares colectados ingresados a colecciones biológicas debidamente preservados y catalogados. 
2.  Registros biológicos reportados en el Sistema de Información en Biodiversidad de Colombia SiB-Colombia. 
3.  Talleres de capacitación en técnicas de colecta y procesamiento de colecciones biológicas. 
4.  Comunidades informadas y capacitadas en la biodiversidad local a partir de estrategias de comunicación del conocimiento como fomento a la apropiación social de los productos producto de la Expedición. 
</t>
  </si>
  <si>
    <t xml:space="preserve">5. Bioprospección </t>
  </si>
  <si>
    <t xml:space="preserve">2. Sostenibilidad e Intervención </t>
  </si>
  <si>
    <t>11. Sistemas de producción y paisajes productivos amazónicos</t>
  </si>
  <si>
    <t xml:space="preserve"> Programa 4. Biodiversidad, bienestar y sostenibilidad</t>
  </si>
  <si>
    <t>Fortalecer la productividad y competitividad de los sistemas productivos del departamento de Amazonas</t>
  </si>
  <si>
    <t>Vaupés</t>
  </si>
  <si>
    <t>Meta
Guaviare</t>
  </si>
  <si>
    <t>Mejorar la gobernanza y promover actividades de uso sostenible de las tierras, con el fin de reducir la deforestación y conservar la biodiversidad en las áreas del Proyecto. Para la FA2, se amplía el alcance geográfico a otros municipios de los departamentos de Caquetá, Guaviare, Meta, Putumayo, Amazonas y Guainía.</t>
  </si>
  <si>
    <t xml:space="preserve">• Formulación de Planes de manejo forestal integral y comunitario y primera UCA.
• Estudios y apoyo a las organizaciones para la consolidación de la cadena de valor.
• Restauración ecológica en corredores priorizados
• Fortalecer el conocimiento y transferencia de tecnología para el uso y conservación de la biodiversidad
• Implementación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
</t>
  </si>
  <si>
    <t>METAS O PRODUCTOS PARA LA VIGENCIA 2022</t>
  </si>
  <si>
    <t>Caquetá
Guaviare
Meta
Putumayo
Amazonas
Guainía</t>
  </si>
  <si>
    <t xml:space="preserve"> Programa 4. Biodiversidad, bienestar y sostenibilidad
 </t>
  </si>
  <si>
    <t>Fortaleciendo  las capacidades territoriales para apoyar innovaciones en agroecología, pesca artesanal responsable y bioeconomía circular para la adaptación y mitigación al cambio climático en zonas costeras y fronteras forestales en Colombia DeSIRA 2020 – CO
ABRIGUE Fortalecimiento que transforma</t>
  </si>
  <si>
    <t>• Protocolo de articulación técnica de los sistemas de monitoreo de bosques y coberturas existente, validado e incorporado como soporte de la continuidad en la operación de SMBYC, SIATAC y SIGEA de autoridades ambientales.
•  Transferencia de Modelo de intervención para Acuerdos de conservación, restauración y no deforestación con productores rurales.
• Acciones de conservación y manejo de especies amenazadas de flora, fauna terrestre y fauna acuática, que contribuyan a la conectividad, en implementación.</t>
  </si>
  <si>
    <t xml:space="preserve">• Acuerdos de conservación de bosques, de desarrollo rural bajo en carbono y no deforestación con comunidades campesinas firmados 
• Hectáreas con intervenciones productivas diseñadas con las asociaciones bajo los acuerdos de conservación con asociaciones campesinas.
•  Familias campesinas con acuerdos de conservación de bosques al interior de sus predios e implementando opciones de uso del suelo que reducen deforestación. 
</t>
  </si>
  <si>
    <t>• Establecimiento de 375 conglomerados coincidentes con los puntos del Marco Geo-estadístico del IFN que incluyen la colecta de: 
1. Información en los formatos respectivos; las muestras botánicas y su posterior secado, determinación y almacenamiento temporal; la colecta de muestras de suelo y detritos y su envío al laboratorio que el IDEAM defina para su análisis posterior. 
2.  Formularios de campo en formato físico y digital (incluyendo los formatos originales escaneados) y los datos (a nivel de micro dato) generados en los muestreos de vegetación (i.e. dasométricos y florísticos), de suelos y de detritos de madera
3. Ejemplares botánicos colectados durante los muestreos de campo</t>
  </si>
  <si>
    <t xml:space="preserve">• Un (1) plan de manejo desarrollado
• Tres (3) Unidades productivas establecidas
• Cuatro (4) Capacitaciones realizadas
• Realizar la administración del proyecto
• Realizar la interventoría del proyecto
• Un (1) proceso de beneficio implementado
• Fichas técnicas de tres (3) especies vegetales y un (1) subproducto desarrolladas
•Diez (10) Ingredientes y productos desarrollados para la comercialización
• Talleres de transferencia de conocimiento realizados
</t>
  </si>
  <si>
    <t>Amazonas</t>
  </si>
  <si>
    <t xml:space="preserve">Putumayo </t>
  </si>
  <si>
    <t>Putumayo
Caquetá
Cauca</t>
  </si>
  <si>
    <t>Contribuir al cumplimiento de las metas NDC de mitigación y adaptación al cambio climático desde los sectores agricultura, silvicultura, y otros usos de la tierra (AFOLU) y pesca artesanal</t>
  </si>
  <si>
    <t xml:space="preserve">Avances en cada una de las actividades para lograr: 
• A1.R1 Desarrollar e implementar estrategias de mejoramiento de la producción agroecológica (AE) (cantidad + calidad + baja en carbono (PT3, 4 y 5)
• A1.R2 Establecer sistemas de garantía participativos para la certificación de los productos/servicios AEBE (PT2)
• A1.R3. Evaluar los efectos de la variabilidad climática y el Cambio climático sobre los sistemas agrícolas a nivel de cada departamento (PT 3,4 y 5)
• A2.R1. Organizar plataformas locales de innovación multiactores y desarrollar participativamente una estrategia de bioeconomía con bases agroecológicas para cada territorio de intervención basados en sistemas participativos de gestión de innovaciones y de conocimientos.
• A2.R2. Capacitar a los actores locales (productores, transformadores) y sus organizaciones en los principios y técnicas de producción agroecológica y pesca artesanal sostenible
• A2.R3. Capacitar a los actores locales (productores, transformadores) y sus organizaciones en el desarrollo, implementación y evaluación de sistemas de mercadeo (green markets) de los productos bioeconómicos/ agroecológicos
• A2.R4. Diseñar un sistema de monitoreo y evaluación participativo, de las estrategias AEBE implementadas en cada territorio
• A2.R5. Establecer un sistema de conocimiento e innovación agroecológico (AKIS)
• A3.R1. Realizar un análisis estructural de las actuales cadenas de valor con respecto a sus actores, su rentabilidad, su huella de carbono, sus impactos ambientales y las oportunidades para mejorar (PT 3, 4,y 5):
Caquetá
• A3.R2 Integrar elementos de agroecología (AE) y pesca artesanal sostenible así como de bioeconomía en los existentes sistemas de producción, transformación y comercialización (PT 3, 4 y 5)
• A3.R3. Integrar elementos de adaptación a los efectos del CC y de reducción de huellas de carbono en los existentes sistemas de producción, transformación y comercialización en Caquetá, Meta y Chocó (PT 3, 4 y 5)
• A3.R4. Proponer, desarrollar y probar en terreno nuevas cadenas de valor en base a productos agroecológicos con potencial comercial (PT 4,3 y 5).
• A3.R5 Desarrollar e implementar estrategias para mejorar los aspectos comerciales (transformación, mercadeo, gestión de negocios) de las diferentes cadenas de valor. (PT 3,4 y 5)
• A4.R1 Elaborar un diagnóstico participativo sobre las Capacidades, Financiamiento, Gobernanza, Normatividad y Política en Ciencia, Tecnología e Innovación, con respecto a AEBE (Ámbitos territorial y nacional)
• A4.R2 Implementar estrategias de fortalecimiento de Capacidades, Financiamiento, Gobernanza, Normatividad y Política en CTeI favorables a la AEBE, siguiendo el modelo de gobernanza multinivel de la OECD con actores de gobernanza territoriales y con Ministerios relacionados
• A4.R3. Realizar una evaluación y sistematización de los resultados a nivel nacional y territorial sobre Capacidades, Financiamiento, Gobernanza, Normatividad y Política en Ciencia, Tecnología e Innovación para fomentar AEBE
</t>
  </si>
  <si>
    <t>Programa 4. Biodiversidad, bienestar y sostenibilidad</t>
  </si>
  <si>
    <t xml:space="preserve">• Caracterizar la diversidad biológica de la cuenca baja del río Guayabero en el departamento del Guaviare, mediante registros biológicos debidamente curados, preservados y catalogados.
• Desarrollar talleres de capacitación en técnicas de colecta y procesamiento de colecciones biológicas para su conservación. 
• Generar productos de información con base en servicios de datos interoperables de diversas fuentes.
• Desarrollar aplicaciones informáticas que permitan el intercambio de información de manera interoperable.
• Crear y gestionar un espacio de trabajo interinstitucional que facilite el intercambio de datos, información y servicios de información ambiental, de manera interoperable, de la Amazonia colombiana.
</t>
  </si>
  <si>
    <t>3.    Bioeconomía</t>
  </si>
  <si>
    <t>3.    Bioeconomía
7. Cambio Climático</t>
  </si>
  <si>
    <t xml:space="preserve">Caquetá
Meta
Chocó
</t>
  </si>
  <si>
    <t>CDA</t>
  </si>
  <si>
    <t>PROGRAMA PENIA</t>
  </si>
  <si>
    <t>P1. LI 5. Soluciones bajo perspectivas de paisaje y
territoriales sobre innovación agroecológica</t>
  </si>
  <si>
    <t xml:space="preserve">Programa 1. Cambio climático
</t>
  </si>
  <si>
    <t xml:space="preserve">
Programa 4. Biodiversidad, bienestar y sostenibilidad
</t>
  </si>
  <si>
    <t xml:space="preserve">
Programa 6. Construcción de territorios sostenibles
</t>
  </si>
  <si>
    <t xml:space="preserve">P4. LI 3. Valorización de la biodiversidad
</t>
  </si>
  <si>
    <t>P4. LI 3. Valorización de la biodiversidad</t>
  </si>
  <si>
    <t xml:space="preserve">Alternativas productivas Amazonas BPIN 2020000100269 - Fortalecimiento de alternativas productivas basadas en el aprovechamiento sostenible de los recursos del bosque por comunidades locales del departamento de Amazonas </t>
  </si>
  <si>
    <t>MINISTERIO DE AMBIENTE Y 
DESARROLLO SOSTENIBLE</t>
  </si>
  <si>
    <r>
      <rPr>
        <b/>
        <sz val="12"/>
        <rFont val="Arial Narrow"/>
        <family val="2"/>
      </rPr>
      <t xml:space="preserve">Proceso: </t>
    </r>
    <r>
      <rPr>
        <sz val="12"/>
        <rFont val="Arial Narrow"/>
        <family val="2"/>
      </rPr>
      <t>Gestión Integrada del Portafolio de Planes, Programas y Proyectos</t>
    </r>
  </si>
  <si>
    <r>
      <rPr>
        <b/>
        <sz val="10"/>
        <color theme="1"/>
        <rFont val="Arial Narrow"/>
        <family val="2"/>
      </rPr>
      <t xml:space="preserve">Versión: </t>
    </r>
    <r>
      <rPr>
        <sz val="10"/>
        <color theme="1"/>
        <rFont val="Arial Narrow"/>
        <family val="2"/>
      </rPr>
      <t>3</t>
    </r>
  </si>
  <si>
    <r>
      <t xml:space="preserve">Vigencia: </t>
    </r>
    <r>
      <rPr>
        <sz val="10"/>
        <rFont val="Arial Narrow"/>
        <family val="2"/>
      </rPr>
      <t>24/09/2021</t>
    </r>
  </si>
  <si>
    <r>
      <t xml:space="preserve">Código : </t>
    </r>
    <r>
      <rPr>
        <sz val="10"/>
        <rFont val="Arial Narrow"/>
        <family val="2"/>
      </rPr>
      <t>F-E-GIP-32</t>
    </r>
  </si>
  <si>
    <t>Investigación en conservación y aprovechamiento sostenible de la diversidad biológica, socioeconómica y cultural de la Amazonia colombiana - BPIN 2017011000137</t>
  </si>
  <si>
    <r>
      <t xml:space="preserve">REFERENTES DE SEGUIMIENTO
(ACTIVIDADES)
</t>
    </r>
    <r>
      <rPr>
        <b/>
        <sz val="10"/>
        <color rgb="FFFF0000"/>
        <rFont val="Arial Narrow"/>
        <family val="2"/>
      </rPr>
      <t>(SE DILIGENCIA ENTRE DICIEMBRE Y ENERO ANTES DE EL GIRO ANUAL DE RECURSOS- ES CONDICIONAL)</t>
    </r>
  </si>
  <si>
    <t>Producto(s)</t>
  </si>
  <si>
    <t>Indicador(es) de Producto</t>
  </si>
  <si>
    <t>% Contribución actividad a la consecución del objetivo</t>
  </si>
  <si>
    <t>Actividades</t>
  </si>
  <si>
    <t>% de Avance acumulado esperado de la actividad
Trimestre I</t>
  </si>
  <si>
    <t>% de Avance acumulado esperado de la actividad
Trimestre II</t>
  </si>
  <si>
    <t>% de Avance acumulado esperado de la actividad
Trimestre III</t>
  </si>
  <si>
    <t>% de Avance acumulado esperado de la actividad
Trimestre IV</t>
  </si>
  <si>
    <t>PROGRAMACIÓN DE AVANCE PRESUPUESTAL ACUMULADO</t>
  </si>
  <si>
    <t xml:space="preserve">% de Avance acumulado por actividad
</t>
  </si>
  <si>
    <t xml:space="preserve">Valor Actividad  ($) </t>
  </si>
  <si>
    <t>Trimestre I</t>
  </si>
  <si>
    <t>Trimestre II</t>
  </si>
  <si>
    <t>Trimestre III</t>
  </si>
  <si>
    <t>Trimestre IV</t>
  </si>
  <si>
    <t xml:space="preserve">Aumentar  la información disponible sobre la realidad biológica, social, económica, ecológica y cultural en la Amazonia colombiana </t>
  </si>
  <si>
    <t>Programa 3. Agua, ecosistemas acuáticos y territorio
Programa 4. Biodiversidad, bienestar y sostenibilidad</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</si>
  <si>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t>
  </si>
  <si>
    <t>1.1.1.</t>
  </si>
  <si>
    <t>1.1.2.</t>
  </si>
  <si>
    <t>1.1.3.</t>
  </si>
  <si>
    <t>1.1.4.</t>
  </si>
  <si>
    <t>1.1.5.</t>
  </si>
  <si>
    <t>1.1.6.</t>
  </si>
  <si>
    <t>1.2.1.</t>
  </si>
  <si>
    <t>1.2.2.</t>
  </si>
  <si>
    <t>1.2.3.</t>
  </si>
  <si>
    <t>Generar información sobre los conocimientos tradicionales asociados a la biodiversidad que permita comprender el relacionamiento de las sociedades tradicionales con su entorno y su contexto</t>
  </si>
  <si>
    <t>Programa 4. Biodiversidad, bienestar y sostenibilidad
Programa 6. Construcción de territorios sostenibles</t>
  </si>
  <si>
    <t>2.1.2.</t>
  </si>
  <si>
    <t>2.1.4.</t>
  </si>
  <si>
    <t xml:space="preserve">Modelamiento ambiental y escenarios dinámicos del territorio amazónico.
Restauración ecológica.
Dinámicas Socioambientales en la Amazonia.
Cambio climático.
</t>
  </si>
  <si>
    <t>2.2.1.</t>
  </si>
  <si>
    <t>2.2.2.</t>
  </si>
  <si>
    <t>2.2.3.</t>
  </si>
  <si>
    <t>2.2.5.</t>
  </si>
  <si>
    <t>Realizar innovación, transferencia de tecnología y apropiación social para la sostenibilidad de la región Amazónica colombiana</t>
  </si>
  <si>
    <t>Programa 7. Apropiación social del conocimiento para la gobernanza Ambiental
Programa 8. Gestión integral de la información ambiental en Colombia</t>
  </si>
  <si>
    <t xml:space="preserve">Servicio de información ambiental de la Amazonía colombiana datos actualizados incorporados en las bases de datos   </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</si>
  <si>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</si>
  <si>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3.1.1.</t>
  </si>
  <si>
    <t>3.1.2.</t>
  </si>
  <si>
    <t>Modelar escenarios actuales y futuros de ocupación y sostenibilidad ambiental de la Amazonia colombiana y realizar el monitoreo ambiental.</t>
  </si>
  <si>
    <t>3.1.4.</t>
  </si>
  <si>
    <t>1. Una (01) Estrategia de visibilidad y comunicación realizadas (eventos, publicaciones, talleres, divulgación, etc.)
2. Diez (10) documentos divulgados.
3. Treinta (30)Talleres o actividades de capacitación realizadas</t>
  </si>
  <si>
    <t>3.2.1.</t>
  </si>
  <si>
    <t>3.2.2.</t>
  </si>
  <si>
    <t>3.3.1.</t>
  </si>
  <si>
    <t>3.3.2.</t>
  </si>
  <si>
    <t>Programa 3. Agua, ecosistemas acuáticos y territorio 
Programa 4. Biodiversidad, bienestar y sostenibilidad
Programa 6. Construcción de territorios sostenibles
Programa 7. Apropiación social del conocimiento para la gobernanza Ambiental
Programa 8. Gestión integral de la información ambiental en Colombia</t>
  </si>
  <si>
    <t xml:space="preserve">Sedes adecuadas  </t>
  </si>
  <si>
    <t>Sedes del Instituto SINCHI en la Amazonia colombiana mantenidas y adecuadas</t>
  </si>
  <si>
    <t xml:space="preserve">Garantizar amparos para la sostenibilidad de los instrumentos físicos y logísticos que soportan el proceso investigativo y la custodia de información ambiental de la Amazonia colombiana
</t>
  </si>
  <si>
    <t>2.1.1.</t>
  </si>
  <si>
    <t>Diseñar y ejecutar investigación en modelos de sistemas para paisajes productivos  sostenibles en la Amazonia</t>
  </si>
  <si>
    <t>ARTICULACIÓN PENIA 2021-2030</t>
  </si>
  <si>
    <t>POA PLAN OPERATIVO ANUAL - INSTITUTOS DE INVESTIGACION AMBIENTAL</t>
  </si>
  <si>
    <t>Servicio de apoyo a emprendimientos</t>
  </si>
  <si>
    <t xml:space="preserve">1. Un (01)  Modelo para la conservación de la biodiversidad realizados  .
2. Un (01) Sistemas productivos a nivel paisaje evaluados
3. Mantenimiento de hectáreas establecidas y en proceso de restauración
4. Un (01) protocolo de restauración validado.
5. Estrategias para la gestión ambiental urbana y territorial formuladas.
6. Acuerdos municipales para la conservación del medio ambiente aprobados y otorgados
</t>
  </si>
  <si>
    <t xml:space="preserve">% Contribución al objetivo
</t>
  </si>
  <si>
    <t>Conservación de bosques y sostenibilidad en el corazón de la Amazonia GEF 6 financiamiento adicional ASL</t>
  </si>
  <si>
    <t>Banco Mundial  - Gef 7
Fondo Patrimonio Natural</t>
  </si>
  <si>
    <t>Conservación de Bosques y Sostenibilidad en el Corazón de la Amazonia - GEF 7 - Financiamiento adicional ASL 2</t>
  </si>
  <si>
    <t xml:space="preserve">COMPROMETIDO </t>
  </si>
  <si>
    <t>COMPROMETIDO</t>
  </si>
  <si>
    <t xml:space="preserve">INSTITUTO AMAZÓNICO DE INVESTIGACIONES CIENTÍFICAS SINCHI </t>
  </si>
  <si>
    <t xml:space="preserve">PROYECTOS COFINANCIADOS </t>
  </si>
  <si>
    <t>PROGRAMA PLAN ESTRATÉGICO INSTITUCIONAL</t>
  </si>
  <si>
    <t>COSTO DEL PROYECTO (sin contrapartida)</t>
  </si>
  <si>
    <t>EJECUTADO COMPROMISOS</t>
  </si>
  <si>
    <t xml:space="preserve">Sub Total </t>
  </si>
  <si>
    <t xml:space="preserve">INVERSIÓN PGN </t>
  </si>
  <si>
    <t xml:space="preserve">GASTOS DE FUNCIONAMIENTO </t>
  </si>
  <si>
    <t xml:space="preserve">DESCRIPCIÓN </t>
  </si>
  <si>
    <t xml:space="preserve">FUENTE </t>
  </si>
  <si>
    <t xml:space="preserve">PRESUPUESTO RECURSOS PROPIOS </t>
  </si>
  <si>
    <t>DESCRIPCIÓN</t>
  </si>
  <si>
    <t>Proyectos cofinanciados</t>
  </si>
  <si>
    <t>Inversión BPIN (PGN)</t>
  </si>
  <si>
    <t>Gastos de Funcionamiento (PGN)</t>
  </si>
  <si>
    <t>Recursos propios</t>
  </si>
  <si>
    <t>Información disponible en el SIAT-AC con la línea base de los Indicadores de Bienestar para Pueblos Indígenas IBHI de los resguardos priorizados en la región amazónica</t>
  </si>
  <si>
    <t xml:space="preserve">Subtotal </t>
  </si>
  <si>
    <t xml:space="preserve">ACTI - Amazonas </t>
  </si>
  <si>
    <t>ACTI - Vaupés</t>
  </si>
  <si>
    <t xml:space="preserve">R1.Fomento a la innovación regional: Innovaciones técnicas y organizacionales para realizar la transición hacia AEBE probadas y adoptadas en el campo por los usuarios
Entregables:
• Banco de opciones agroecológicas probadas para ser adoptadas en campo (mitigación y adaptación al CC)
• Productos y servicios AEBE definidos para certificación
R2. Capacidades regionales en AEBE: Capacidades de los productores y sus organizaciones locales para realizar la transición hacia AEBE fortalecidas
Entregables:
• Informe con análisis y diagnóstico de las cadenas de valor y sus capacidades para adoptar estrategias.
• Estrategia de bioeconomía con AEBE para cada región.
• Plataforma de venta en line.
• Sistema de monitoreo participativo para las cadenas de AEBE regionales
R 3. Mejorar Cadenas de valor vía bioeconomía: Cadenas de valor mejoradas (o establecidas) en cuanto a su rentabilidad, su resiliencia frente al cambio climático y su huella de carbono
Entregables:
•Informe sobre estructura socio-económica y funciones ecológicas de las explotaciones y cadenas de valor, incluidas tipología de sistemas socio-ecológicos.
• Mapeo de datos específicos de las cadenas de valor y análisis estructural y económico.
• Reporte de capacidades locales fortalecidas en AEBE.
R4. Política, Gobernanza y Marco regulatorio en AEBE: Capacidades de las instancias de gobernanza en facilitar la adopción de prácticas AEBE fortalecidas 
Entregables:
• Documento de propuestas de lineamientos de política nacional intersectorial* en AEBE
• Portafolio de opciones de financiación para AEBE
•Documento de propuestas de mejora al marco normativo para promover AEBE Documento de recomendaciones para la Gobernanza regional intersectorial en AEBE
</t>
  </si>
  <si>
    <t>ODS 15 Proteger, restablecer y promover el uso sostenible de los ecosistemas terrestres, gestionar sosteniblemente los bosques, luchar contra la desertificación, detener e invertir la degradación de las tierras y detener la pérdida de biodiversidad</t>
  </si>
  <si>
    <t xml:space="preserve">•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</si>
  <si>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 xml:space="preserve">Avances en cada una de las actividades para lograr: 
•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</si>
  <si>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Alternativas productivas Vaupés BPIN 2020000100264 - Desarrollo tecnológico para el fortalecimiento de alternativas productivas sostenibles de productos no maderables del departamento de Vaupés</t>
  </si>
  <si>
    <t>Desarrollo tecnológico para el fortalecimiento de alternativas productivas sostenibles de productos no maderables del departamento de Vaupés</t>
  </si>
  <si>
    <t xml:space="preserve">Avances en cada una de las actividades para lograr: 
•Formular una estrategia para el aprovechamiento sostenible de Inchi (C.Orinocense) por la comunidad de Wacurabá
•Planificar y establecer unidades productivas Familiares para la producción de especies para aprovechamiento comercial
•Determinar los costos productivos de especies en campo y apoyo a productores para su comercialización justa
•Evaluar e implementar en la comunidad Wacurabá, el proceso de beneficio de Inchi o Cacay, implementando un secador solar
•Caracterizar los parámetros fisicoquímicos y de actividades biológica de las especies seleccionadas y subproductos de la transformación Inchi o Cacay
•Desarrollar productos y sus procesos de transformación a partir de las especies seleccionadas y de los subproductos de proceso, para su implementación en la planta de transformación
•Realizar procesos de transferencia de conocimiento y tecnológica a iniciativas empresariales, y comunitarias en aspectos técnicos, organizativos,  sociales, empresariales, comercialización justa y mercadeo
</t>
  </si>
  <si>
    <t>RESUMEN PLAN FINANCIERO 2022</t>
  </si>
  <si>
    <t>PLAN DE ACCIÓN
PROYECTOS COFINANCIADOS POR FUENTES DISTINTAS AL PRESUPUESTO GENERAL DE LA NACIÓN
VIGENCIA 2023</t>
  </si>
  <si>
    <t>TRANSFORMACIÓN</t>
  </si>
  <si>
    <t xml:space="preserve">Grupos de catalizadores </t>
  </si>
  <si>
    <t>Líneas de trabajo</t>
  </si>
  <si>
    <t>Catalizadores</t>
  </si>
  <si>
    <t>1. Programa de conservación de la naturaleza y su restauración</t>
  </si>
  <si>
    <t xml:space="preserve">a. Contener la deforestación
b. Restaurar ecosistemas, áreas protegidas y otras áreas ambientalmente estratégicas
</t>
  </si>
  <si>
    <t xml:space="preserve">A. Naturaleza viva: regeneración con inclusión social
</t>
  </si>
  <si>
    <t>PLAN FINANCIERO 2023</t>
  </si>
  <si>
    <t>SALDO PROYECTADO 2023</t>
  </si>
  <si>
    <t>PROGRAMACIÓN  2023</t>
  </si>
  <si>
    <t>VALOR VIGENCIA 2023</t>
  </si>
  <si>
    <t>Total Plan Incorporación 2023</t>
  </si>
  <si>
    <t>Total Plan financiero 2023</t>
  </si>
  <si>
    <r>
      <t xml:space="preserve">COSTO DEL PROYECTO BIENIO 2021 - 2022
</t>
    </r>
    <r>
      <rPr>
        <sz val="12"/>
        <color theme="0"/>
        <rFont val="Calibri"/>
        <family val="2"/>
        <scheme val="minor"/>
      </rPr>
      <t>(no incluye contrapartida)</t>
    </r>
  </si>
  <si>
    <t xml:space="preserve">CDA-Expedición científica por la conectividad entre Macarena y Chiribiquete Componente (i) Caracterización biologica </t>
  </si>
  <si>
    <t>Aunar esfuerzos técnicos y administrativos entre el  INSTITUTO  SINCHI, y LA CDA para la elaboración de los siguientes  tres estudios técnicos: (i)  caracterización biológica; (ii) suelos y (iii)  conectividad y fragmentación como soporte para el manejo sostenible y gestión ambiental de los recursos naturales, en el corredor de conectividad ecosistémica entre la zona sur del Parque Nacional Natural Sierra de La Macarena y norte del Parque Nacional Natural Serranía de Chiribiquete, cuenca baja del río Guayabero</t>
  </si>
  <si>
    <t xml:space="preserve">CDA-Expedición científica por la conectividad entre Macarena y Chiribiquete. Componentes  (ii) suelos y (iii)  conectividad y fragmentación </t>
  </si>
  <si>
    <t>Mejoramiento del sistema ganadero de doble propósito, mediante el establecimiento del silvopastoreo racional voisin en los municipios San José del Fragua, Belén de los Andaquíes y Albania departamento del Caquetá. Contrato 44</t>
  </si>
  <si>
    <t>Incrementar la sostenibilidad ambiental, económica y social de los sistemas de producción bovinos de los beneficiarios de la organización ASOAGROFRAN en los municipios de San José de Fragua, Belén de los Andaquíes y Albania (Caquetá).</t>
  </si>
  <si>
    <t>Fortalecimiento, cadena productiva de sacha inchi a través del uso sostenible de los recursos naturales en la organización de productores ASPROMACARENA, Vista Hermosa, Meta. Contrato 97</t>
  </si>
  <si>
    <t>Incrementar las capacidades para la gestión integral del sistema productivo de sacha Inchi como apuesta de negocio verde en el municipio de Vista Hermosa, Meta</t>
  </si>
  <si>
    <t>Fortalecimiento del sistema productivo de sacha inchi, frutales amazónicos y abejas meliponas mediante el encadenamiento asociativo y comercialización en los municipios de Puerto Asís, Puerto Caicedo y Puerto Leguízamo, Putumayo</t>
  </si>
  <si>
    <t>Fortalecer capacidades tecnológicas y de gestión de iniciativas comerciales sostenibles de cultivos de frutales amazónicos y abejas meliponas en productores organizados de tres municipios del Putumayo.</t>
  </si>
  <si>
    <t>Conservación, recuperación, descontaminación y sostenibilidad de cananguchales en el municipio de Puerto Asís</t>
  </si>
  <si>
    <t>Iniciar el proceso de recuperación de la cobertura de humedales naturales, dominados por Maurita flexuosa L. (Cananguchal), afectados por la incidencia de actividades productivas no sostenibles como la ganadería extensiva</t>
  </si>
  <si>
    <t>Generar procesos de inclusión socioeconómica, la conservación de la biodiversidad y sus servicios ecosistémicos a través de la implementación de siembra, beneficio, y comercialización de cacao, mediante modelos productivos sostenibles con productores del municipio San José del Fragua en el departamento del Caquetá para recuperar y mantener la integridad de los ecosistemas del Piedemonte Amazónico.
Código 2019-440003512</t>
  </si>
  <si>
    <t>Fortalecer la productividad de las fincas de 69 asociados a AHIDROCAV, quienes participan como beneficiarios, a través del establecimiento de cultivos de cacao, plátano y maderables. en el municipio de San José del Fragua, Departamento de Caquetá.</t>
  </si>
  <si>
    <t>Diversidad acuática Putumayo - Caracterización hidrológica, fisicoquímica y biológica de ecosistemas acuáticos ubicados en las cuencas de los ríos Caquetá y Putumayo, y su relación con las sociedades humanas ribereñas, para la proposición de lineamientos de conservación y manejo. ANDI - Gran Tierra Energy (GTE) - Amerisur Exploración Colombia (AEC)- WCS</t>
  </si>
  <si>
    <t>Realizar la caracterización hidrológica, fisicoquímica y biológica de ecosistemas acuáticos ubicados en las cuencas de los ríos Caquetá y Putumayo, y su relación con las sociedades humanas ribereñas, para la proposición de lineamientos de conservación y manejo.</t>
  </si>
  <si>
    <t>Fortalecimiento del ecosistema de ciencia, tecnología e innovación en el departamento del Guaviare</t>
  </si>
  <si>
    <t>Fortalecer las capacidades del ecosistema de CTeI en el departamento del Guaviare</t>
  </si>
  <si>
    <t>Asegurar la participación efectiva de las comunidades rurales en el proceso de ajuste y validación del “PIVAC” así como del plan de acción para su implementación y seguimiento</t>
  </si>
  <si>
    <t>Empoderamiento de ingredientes naturales amazónicos – Empoderamiento de la cadena de valor de los productos forestales no maderables del bosque a través de la transferencia de tecnología para el fortalecimiento de la bioeconomía circular en la región amazónica colombiana // “Empowerment of Amazonic Natural Ingredients” - Empowerment of non-timber forest products value chain actors through technology transferring to strengthen the circular bioeconomy in the Colombian Amazon region.</t>
  </si>
  <si>
    <t>Fortalecer la cadena de ingredientes naturales de la región amazónica colombiana para mejorar su competitividad y circularidad mediante procesos de innovación, desarrollo tecnológico y su transferencia.</t>
  </si>
  <si>
    <t>3. Modelos de Funcionamiento</t>
  </si>
  <si>
    <t xml:space="preserve">b. Restaurar ecosistemas, áreas protegidas y otras áreas ambientalmente estratégicas
</t>
  </si>
  <si>
    <t>C. Economía productiva a través de la reindustrialización y la bioeconomía</t>
  </si>
  <si>
    <t>3. Consolidar los modelos de bioeconomía y turismo incluyentes, basada en el conocimiento y la innovación</t>
  </si>
  <si>
    <t>a. Modelos de producción sostenible y regenerativos en agricultura y ganadería
b. Turismo sostenible e incluyente
c. Economía forestal y bioproductos
d. Economía circular basada en la producción y el consumo responsable</t>
  </si>
  <si>
    <t xml:space="preserve">a. Modelos de producción sostenible y regenerativos en agricultura y ganadería
 </t>
  </si>
  <si>
    <t>c. Economía forestal y bioproductos
d. Economía circular basada en la producción y el consumo responsable</t>
  </si>
  <si>
    <t>10. Restauración ecológica.</t>
  </si>
  <si>
    <t>11. Sistemas de producción y paisajes productivos amazónicos.</t>
  </si>
  <si>
    <t>3. Bioeconomía</t>
  </si>
  <si>
    <t>1. Conocimiento. 
4. Apropiación social de la ciencia</t>
  </si>
  <si>
    <t xml:space="preserve">6. Dinámicas socioambientales de la amazonia </t>
  </si>
  <si>
    <t>5. Gestión compartida</t>
  </si>
  <si>
    <t xml:space="preserve">• Ejemplares colectados ingresados a colecciones biológicas debidamente preservados y catalogados.
• Comunidades informadas y capacitadas en la biodiversidad local a partir de estrategias de comunicación del conocimiento como fomento a la apropiación social de los productos de la Expedición.
•  Informe que documente la diversidad biológica de los grupos evaluados, como base para sustentar la creación de un área protegida. 
</t>
  </si>
  <si>
    <t xml:space="preserve">• Documento de propuesta técnico y   temático con el diagnóstico, diseño y fortalecimiento de herramientas y canales para la interoperabilidad.
• Plataforma tecnológica en línea e implementada en el SIAT-AC, para facilitar el seguimiento al estado de los recursos naturales de la Amazonia colombiana
•  Talleres y piezas de divulgación para la transferencia de conocimiento con las comunidades y las instituciones del SINA.
</t>
  </si>
  <si>
    <t xml:space="preserve">• 597 ha con sistemas silvopastoriles y ronda hídrica en proceso de restauración y conectividad ecológica implementadas. 
•  Un documento que recoja los resultados de la caracterización predial participativa y los lineamientos para su implementación. 
• Un plan de gestión ambiental y social formulado e implementado. 
•  239 Socios capacitados en aspectos Socio empresariales y organizativos, Plan de asistencia técnica 
•  Estructurado e implementado un plan de negocio y de fortalecimiento organizacional para la producción y comercialización de leche. 
• Un documento que recoja las acciones realizadas en cada uno de los talleres comunitarios que permita ejecutar el Plan de asistencia técnica y producción propuesta, 
</t>
  </si>
  <si>
    <t xml:space="preserve">Avances para lograr: 
• 597 ha con sistemas silvopastoriles y ronda hídrica en proceso de restauración y conectividad ecológica implementadas. 
•  Un documento que recoja los resultados de la caracterización predial participativa y los lineamientos para su implementación. 
• Un plan de gestión ambiental y social formulado e implementado. 
•  239 Socios capacitados en aspectos Socio empresariales y organizativos, Plan de asistencia técnica 
•  Estructurado e implementado un plan de negocio y de fortalecimiento organizacional para la producción y comercialización de leche. 
• Un documento que recoja las acciones realizadas en cada uno de los talleres comunitarios que permita ejecutar el Plan de asistencia técnica y producción propuesta, </t>
  </si>
  <si>
    <t xml:space="preserve">• 66 Unidades Productoras Agropecuarias que adoptan sistemas productivos sostenibles (número) 
• 66 Familias que implementan practicas productivas sostenibles (número) </t>
  </si>
  <si>
    <t xml:space="preserve">Avances para lograr: 
• Plan técnico 
• Plan ambiental 
• Encuesta socioeconómica 
• Acuerdos cero deforestación suscritos 
• Plan de Gestión Ambiental y Social - PGAS 
• Plan de comercialización 
</t>
  </si>
  <si>
    <t xml:space="preserve">• 66 beneficiarios, Meliponarios: 35 unidades productivas, cada una equivalente a 120m2 y con 40 colmenas. =Total del área: 4.560 m2.
• Unidad productiva de frutales: 14 unidades para sostenimiento de 1,0 ha cada una y 17 unidades para establecimiento y sostenimiento de 0,5 Has cada una. Total, área: 22,5 ha. 
</t>
  </si>
  <si>
    <t xml:space="preserve">Avances para lograr: 
• 66 beneficiarios, Meliponarios: 35 unidades productivas, cada una equivalente a 120m2 y con 40 colmenas. =Total del área: 4.560 m2.
• Unidad productiva de frutales: 14 unidades para sostenimiento de 1,0 ha cada una y 17 unidades para establecimiento y sostenimiento de 0,5 Has cada una. Total, área: 22,5 ha. 
</t>
  </si>
  <si>
    <t>•  289 ha  Áreas con proceso de restauración en áreas de especial importancia ambiental
•  19 Acuerdos de  Conservación Cananguchales</t>
  </si>
  <si>
    <t xml:space="preserve">•  Capacitar a los beneficiarios del proyecto y la comunidad interesada, en temas de la composición, estructura y función del Cananguchal y su restauración ecológica.
•  Intercambiar conocimiento en torno a el potencial de uso del Cananguchal 
•  Documentar las herramientas dispuestas para el manejo del Cananguchal como ecosistema estratégico 
•  Diagnosticar el estado actual de las áreas objeto del proyecto
•  Enriquecimiento, Plantación y Aislamiento de áreas e cananguchales con monitoreo en ejecución
</t>
  </si>
  <si>
    <t>•  69 Unidades Productoras Agropecuarias que adoptan sistemas productivos sostenibles (número)
•  69 Familias que implementan practicas productivas sostenibles (número)</t>
  </si>
  <si>
    <t>Avances para lograr: 
• Mapas que representen la información procesada
• Informe técnico con la caracterización, parametrización y clasificación de las redes de drenaje y memorias de cálculo del estudio hidrológico
• Análisis hidroclimatológico
• Análisis fisicoquímicos y microbiológicos de los sitios muestreados
• Ejemplares y muestras líquidas colectados ingresados a colecciones biológicas debidamente preservados y catalogados.
•  Listado taxonómico por grupos biológicos con las especies identificadas.
• Registros biológicos reportados en el Sistema de Información en Biodiversidad de Colombia SiB-Colombia.
• Informe técnico
• Base de datos de cepas útiles (bacterias degradadoras de hidrocarburos, biosurfactantes).Proponer lineamientos estratégicos que orienten acciones en el corto, mediano y largo plazo en favor de la gestión de la biodiversidad acuática en el área estudiada: 
• Mapeo de actores
• Identificación y priorización de los servicios que proveen los ecosistemas y los conflictos por uso del recurso hídrico
• Documento técnico que incorpore lineamientos estratégicos</t>
  </si>
  <si>
    <t>Programa 7. Apropiación social del cumplimiento para la gobernanza ambiental</t>
  </si>
  <si>
    <t>Gestión del conocimiento en gobernanza ambiental</t>
  </si>
  <si>
    <t>12. Comunicación de la ciencia</t>
  </si>
  <si>
    <t>5. Gestión Compartida</t>
  </si>
  <si>
    <t>Guaviare</t>
  </si>
  <si>
    <t>ACTI - Guaviare</t>
  </si>
  <si>
    <t>PROYECTOS DE INVESTIGACIÓN 2023</t>
  </si>
  <si>
    <t>PLAN DE ACCIÓN
PROYECTOS COFINANCIADOS POR SISTEMA GENERAL DE REGALÍAS
VIGENCIA 2023</t>
  </si>
  <si>
    <t>1. Justicia ambiental y gobernanza inclusiva</t>
  </si>
  <si>
    <t xml:space="preserve">•Inicio de la ejecución y avance en las actividades.  </t>
  </si>
  <si>
    <t xml:space="preserve">El proyecto se constituye en un reto de coordinación y articulación institucional en los diferentes niveles, nacional, regional y local. Los resultados  se constituyen en  una  oportunidad y   referencia positiva en la historia de la región. 
• R1. Desarrollo económico local. Se han fortalecido economías locales inclusivas, legales y competitivas en los cuatro municipios.
• R2. Medio ambiente y ordenamiento territorial. Se implementa el proceso de ordenamiento ambiental, formalización predial y protección del recurso hídrico en las áreas priorizadas del AMEM
• R3. Desarrollo social-cultural. Los cuatro municipios del proyecto cuentan con bienes públicos mejorados y ampliados para la integración social territorial. 
• R4. Gobernanza. Fortalecida la cohesión social y mejorado el tejido social y comunitario del territorio en un escenario de fomento de la identidad campesina y arraigo por el territorio.
   </t>
  </si>
  <si>
    <t xml:space="preserve">•Delimitación de cuencas a partir de las estaciones de muestreo. Caracterización geomorfológica de tramos donde están las estaciones de muestreo y patrones morfométricos de las cuencas delimitadas.
•Análisis hidrológico de las cuencas delimitadas para distintos periodos de diseño, 5, 10, 25, 50 y 100 años.
•Análisis de la hidrología y climatología de la zona a partir de información satelital y de mediciones.
•Generación de información de línea base desde la perspectiva biofísica, limnológica y microbiológica
•Comunidades informadas y capacitadas en diferentes aspectos relacionados con la biodiversidad acuática local
•Generación de información de línea base desde la perspectiva biológica
•Valoración ambiental del hábitat 
•Línea base sobre contaminación en el sistema acuático y evaluación del riesgo a la salud pública y ambiental 
</t>
  </si>
  <si>
    <t xml:space="preserve">• Un documento con las lecciones aprendidas en el proceso informativo desarrollado en la fase 1 de las consultas.
• Un documento que contenga la metodología de consultas ajustado para el mejoramiento de su capacidad para informar, capacitar y promover la participación de las comunidades rurales para la consolidación del Plan de acción y construcción del PIVAC.
• Soportes, memorias y análisis de insumos obtenidos en 2 eventos participativos informativos con participantes de 3 departamentos (Putumayo, Vaupés, Nariño).
• Documento técnico de informe del soporte brindado y del desarrollo de espacios para la construcción de consensos a nivel municipal a partir de discusiones locales. 
• Soportes y memorias de 7 eventos participativos consultivos y de consenso (Caquetá, Cauca, Sur del Meta, Guaviare, Guainía, Vichada, Putumayo, Vaupés, Amazonas y Nariño).
• Documento de análisis de insumos obtenidos en 7 eventos participativos consultivos y de consenso (Caquetá, Cauca, Sur del Meta, Guaviare, Guainía, Vichada, Putumayo, Vaupés, Amazonas y Nariño).
• Documento técnico de lineamientos que aporten al diseño de un mecanismo de monitoreo y seguimiento participativo del Plan de acción y del PIVAC, una vez sea concertado a nivel intersectorial.
• Versión final, validada en evento participativo, del documento de aportes de comunidades rurales para la consolidación de Plan de Acción y construcción del PIVAC para controlar la deforestación y reducir los efectos del cambio climático en la Amazonia colombiana.
- Soportes y memorias del evento de socialización a nivel nacional, de los aportes de comunidades rurales para la consolidación de Plan de Acción y la construcción del PIVAC para controlar la deforestación y reducir los efectos del cambio climático en la Amazonia colombiana.
</t>
  </si>
  <si>
    <t>Acuerdo relativo a la Conectividad y la conservación de la Amazonia GEF 6 - PNUD.  Conectividad y conservación de la Biodiversidad mediante el fortalecimiento de las Instituciones y las organizaciones locales para asegurar el manejo integral bajo en Carbono. Proyecto Amazonia Sostenible para la PAZ GEF 6.</t>
  </si>
  <si>
    <t xml:space="preserve">• Documento técnico de informe del soporte brindado y del desarrollo de espacios para la construcción de consensos a nivel municipal a partir de discusiones locales. 
• Soportes y memorias de 7 eventos participativos consultivos y de consenso (Caquetá, Cauca, Sur del Meta, Guaviare, Guainía, Vichada, Putumayo, Vaupés, Amazonas y Nariño).
• Documento de análisis de insumos obtenidos en 7 eventos participativos consultivos y de consenso (Caquetá, Cauca, Sur del Meta, Guaviare, Guainía, Vichada, Putumayo, Vaupés, Amazonas y Nariño).
• Documento técnico de lineamientos que aporten al diseño de un mecanismo de monitoreo y seguimiento participativo del Plan de acción y del PIVAC, una vez sea concertado a nivel intersectorial.
• Versión final, validada en evento participativo, del documento de aportes de comunidades rurales para la consolidación de Plan de Acción y construcción del PIVAC para controlar la deforestación y reducir los efectos del cambio climático en la Amazonia colombiana.
• Soportes y memorias del evento de socialización a nivel nacional, de los aportes de comunidades rurales para la consolidación de Plan de Acción y la construcción del PIVAC para controlar la deforestación y reducir los efectos del cambio climático en la Amazonia colombiana.
</t>
  </si>
  <si>
    <t xml:space="preserve">Resultados esperados: 
• Desarrollar ensayos piloto para validar la adaptabilidad de especies seleccionadas por bioprospección en sistemas agroforestales.
• Capacitación en temas de propiedad intelectual, energías alternativas, tecnologías emergentes y normatividad internacional de ingredientes naturales, buenas prácticas agrícolas y de beneficio, tanto para investigadores como para beneficiarios del proyecto
• Investigar soluciones con base en energías alternativas a partir de residuos agroindustriales.
• Investigar en la generación de nuevos productos a partir de residuos agroindustriales con el fin de incorporar las cadenas en la dinámica de la economía circular.
• Identificación de brechas comerciales que se pueden solucionar con transferencia tecnológica. 
• Establecimiento de una comunidad de innovación entre los actores de la cadena de ingredientes naturales de la Amazonía colombiana
</t>
  </si>
  <si>
    <t xml:space="preserve"> • Modelo de escuelas de formación para el control de calidad de núcleos de micro centrales de beneficio del copoazú e identificación de mercados para la pulpa y otros productos. 
• Reportes de adaptabilidad de especies
• Reportes de capacitaciones
• Desarrollo de nuevos productos a partir de desechos agroindustriales, con énfasis en la generación de energías alternativas.
• Desarrollo de nuevos productos a partir de desechos agroindustriales, con énfasis en la generación de energías alternativas.
• Primer encuentro de experiencias de actores de la cadena de ingredientes naturales
</t>
  </si>
  <si>
    <t>METAS O PRODUCTOS PARA LA VIGENCIA 2023</t>
  </si>
  <si>
    <t>COSTO PROYECTADO A EJECUTAR 2023 *</t>
  </si>
  <si>
    <t>P4. L6 Bioinnovación</t>
  </si>
  <si>
    <t xml:space="preserve">P4. L1. Conocimiento para el uso, manejo y conservación de la diversidad biológica
</t>
  </si>
  <si>
    <t>P4. L1. Conocimiento para el uso, manejo y conservación de la diversidad biológica
P4. L8.  Monitoreo y ordenamiento ambiental</t>
  </si>
  <si>
    <t>Programa 4. Biodiversidad, bienestar y sostenibilidad.
Programa 3. Agua, ecosistemas acuáticos y territorio</t>
  </si>
  <si>
    <t>P4. L3 Valorización de la biodiversidad.
P3. L2 Calidad del agua.</t>
  </si>
  <si>
    <t xml:space="preserve">P4. L7. Territorios resilientes y sostenibles
</t>
  </si>
  <si>
    <t xml:space="preserve">P6. L1. Metodologías y estrategias para orientar las relaciones urbano rurales y urbano regionales
</t>
  </si>
  <si>
    <t xml:space="preserve">P4. L1. Sistemas socioecológicos
</t>
  </si>
  <si>
    <t>P1. L5. Soluciones bajo perspectivas de paisaje y territoriales sobre innovación agroecológica</t>
  </si>
  <si>
    <t>P4.L3. Valorización de la biodiversidad.</t>
  </si>
  <si>
    <t>Caquetá</t>
  </si>
  <si>
    <t>Meta</t>
  </si>
  <si>
    <t xml:space="preserve">Fondo Colombia en Paz </t>
  </si>
  <si>
    <t>Putumayo</t>
  </si>
  <si>
    <t>ANDI</t>
  </si>
  <si>
    <t xml:space="preserve">Expertise France </t>
  </si>
  <si>
    <t>Caquetá
Guaviare
Meta
Putumayo
Amazonas
Guainía
Vaupés</t>
  </si>
  <si>
    <r>
      <t xml:space="preserve">COSTO DEL PROYECTO 
</t>
    </r>
    <r>
      <rPr>
        <sz val="11"/>
        <color theme="0"/>
        <rFont val="Calibri"/>
        <family val="2"/>
        <scheme val="minor"/>
      </rPr>
      <t>(no incluye contrapartida)</t>
    </r>
  </si>
  <si>
    <r>
      <t>Garantizando la participación de las comunidades rurales en la consolidación de un plan de acción y la construcción de un pacto tendientes a contrarrestar la deforestación, mejorar la mitigación, la resiliencia y la adaptación al cambio climático en la amazonia colombiana en el marco de la Sentencia SCT4630-2018</t>
    </r>
    <r>
      <rPr>
        <sz val="11"/>
        <color theme="1"/>
        <rFont val="Calibri"/>
        <family val="2"/>
        <scheme val="minor"/>
      </rPr>
      <t xml:space="preserve">. </t>
    </r>
    <r>
      <rPr>
        <sz val="11"/>
        <color rgb="FF000000"/>
        <rFont val="Calibri"/>
        <family val="2"/>
        <scheme val="minor"/>
      </rPr>
      <t>Euroclima - Minagricultura</t>
    </r>
  </si>
  <si>
    <t>El proyecto tiene dos fases:
 • Fase I:   100 conglomerados 
 • Fase II: Implementación de 275 conglomerados</t>
  </si>
  <si>
    <t>A. Fortalecimiento de la justicia ambiental e inclusiva</t>
  </si>
  <si>
    <t>b. Democratización del conocimiento, la información ambiental y de riesgo de desastres</t>
  </si>
  <si>
    <t>B. Transición energética justa, segura, confiable y eficiente para alcanzar
carbono neutralidad y consolidar territorios resilientes al clima</t>
  </si>
  <si>
    <t>1. Avanzar en la meta de carbono neutralidad de la economía y en una sociedad resiliente al clima</t>
  </si>
  <si>
    <t xml:space="preserve">a. Descarbonizar los sectores productivos y gestión de sus riesgos climáticos
b. Construir un territorio y una sociedad resiliente al clima
</t>
  </si>
  <si>
    <t xml:space="preserve">a. Modelos de producción sostenible y regenerativos en agricultura y ganadería
c. Economía forestal y bioproductos
</t>
  </si>
  <si>
    <t>d. Economía circular basada en la producción y el consumo responsable</t>
  </si>
  <si>
    <t xml:space="preserve">c. Economía forestal y bioproductos
</t>
  </si>
  <si>
    <t>C. Bienestar social garante del desarrollo</t>
  </si>
  <si>
    <t>8. Aprovechamiento de la propiedad intelectual (PI), reconocimiento de
los saberes tradicionales y apropiación social del conocimiento.</t>
  </si>
  <si>
    <t>d. Apropiación social del conocimiento.</t>
  </si>
  <si>
    <t>2.2 Desarrollo de tecnologías sostenibles e innovadoras asociadas a soluciones basadas en la naturaleza</t>
  </si>
  <si>
    <t>5.1 Políticas ambientales y de ciencia tecnología e innovación para la
Amazonia</t>
  </si>
  <si>
    <t>Transformación</t>
  </si>
  <si>
    <t>4. Internacionalización, transformación productiva para la vida y la acción climática</t>
  </si>
  <si>
    <t>2. Seguridad humana y justicia social</t>
  </si>
  <si>
    <t>ARTICULACIÓN *1
 PLAN NACIONAL DE DESARROLLO 2022-2026
Colombia Potencia mundial de la vida</t>
  </si>
  <si>
    <t>ARTICULACIÓN PICIA
2019 - 2022 *2</t>
  </si>
  <si>
    <t>ARTICULACIÓN 
PLAN ESTRATÉGICO INSTITUCIONAL 2022-2031
Conocer más, aprovechar mejor y conservar el patrimonio natural
y cultural de la Amazonia colombiana</t>
  </si>
  <si>
    <t>2.1 Sostenibilidad de paisajes productivos de la Amazonia .</t>
  </si>
  <si>
    <t xml:space="preserve">2.1 Sostenibilidad de paisajes productivos de la Amazonia </t>
  </si>
  <si>
    <t>5.1 Políticas ambientales y de ciencia tecnología e innovación para la
Amazonia .</t>
  </si>
  <si>
    <t>1.1 Caracterización y manejo de ecosistemas amazónicos</t>
  </si>
  <si>
    <t>1.1 Caracterización y manejo de ecosistemas amazónicos
3.3 Gestión de información ambiental</t>
  </si>
  <si>
    <t>1.1 Caracterización y manejo de ecosistemas amazónicos.
1.3 Calidad de ambientes, contaminación y biorremediación</t>
  </si>
  <si>
    <t>2.3 Transferencia de conocimiento y tecnologías para el uso
sostenible .</t>
  </si>
  <si>
    <t xml:space="preserve">• Actividades para el cierre del proyecto 
• Análisis y elaboración del informe final 
</t>
  </si>
  <si>
    <t xml:space="preserve">• Finalización de los  5 subconvenios para fortalecimiento socio empresarial
• Actividades para el cierre del proyecto 
• Análisis y elaboración del informe final </t>
  </si>
  <si>
    <t xml:space="preserve">Durante este año se realizaran las siguientes actividades:
• Los tres  proyectos PEDET: a. Fortalecimiento de la actividad económica y productiva de la Asociación ASOGAURME en la producción de leche y transformación de lácteos bajo ganaderías sostenibles; b. Eco-Vida, renovando el campo a través de la gestión de la agricultura orgánica sobre la base de la producción y el consumo sostenible con la asociación ASOMUCAPI y c. Fomento de la producción y comercialización de Lima ácida Tahití (Citrus latifolia), a través de la conformación de un núcleo productivo con pequeños productores del municipio de Puerto Lleras – Meta
 •Adecuación de las 32 escuelas urbanas y rurales de los cuatro municipios de la zona del proyecto con mejoramiento de infraestructura con materiales locales e innovación. (60% escuelas rurales y un 40% escuelas urbanas) (8 escuelas por cada municipio).
• Gestión ante la ANT del Proceso de adjudicación de 400 fincas
• La construcción del puente 
• Plan vial de Mesetas  
• Cierre de las 24 iniciativas de jóvenes ambientalistas (6 en cada municipio) que se han implementado al final del proyecto y que se enmarcan en la producción verde, energías alternativas y arborización
• 10 rutas y senderos turísticos ambientalmente gestionados   en los cuatro municipios, con la participación del ITM 
• Sistematización de información
</t>
  </si>
  <si>
    <t xml:space="preserve"> • Un  plan departamental de gestión del cambio climático formulado (Caquetá).
•Concertación de los planes de manejo predial para 170 familias campesinas en perla amazónica y 
• Gestión de acuerdos de conservación.
• Inversiones comunitarias asociadas a las herramientas de manejo del paisaje (Rondas Hídricas) y asistencia técnica para la implementación y propagación del material vegetal (vivero)
• Concertación de Herramientas de Manejo del Paisaje y sistemas productivos agroforestales y de seguridad alimentaria con comunidades 
• Implementación de Herramientas de Manejo del Paisaje y sistemas productivos agroforestales y de seguridad alimentaria conforme al plan predial 
• Seguimiento predial a los acuerdos y fortalecimiento al esquema de gobernanza y monitoreo comunitario
• Implementación de parcelas y decisión de especies para núcleos forestales  (área de trabajo Piamonte, ZRC Perla Amazónica.) 
• Plan de manejo de Asaí y Canangucha en veredas del núcleo 4 San Vicente del Caguán, Sabanas del Yarí.
</t>
  </si>
  <si>
    <t xml:space="preserve">• Actividades para el cierre del proyecto 
• Análisis y elaboración del informe final </t>
  </si>
  <si>
    <t>1.1 Caracterización y manejo de ecosistemas amazónicos
3.3 Gestión de información ambiental de la Amazonia colombiana</t>
  </si>
  <si>
    <t xml:space="preserve">P4. L2. Contribuciones de la naturaleza al bienestar </t>
  </si>
  <si>
    <t>Notas:
*1 La articulación con el nuevo Plan Nacional de Desarrollo será ajustada una vez aprobado el nuevo PND en 2023.
*2: La articulación con el Plan Cuatrienal de Investigación Ambiental PICIA se ajustará una vez aprobado el nuevo PICIA en 2023</t>
  </si>
  <si>
    <t>Este proyecto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Se pretende que esto sea un ejemplo para las demás ciudades y pueblos de la Amazonia colombiana.</t>
  </si>
  <si>
    <t xml:space="preserve">• Una propuesta de bioempaque  flexible para remplazar las bolsas plásticas 
•Una propuesta de bioempaque semirrígido para  remplazar  el poliestireno
</t>
  </si>
  <si>
    <t>Documentos de política:
• Informes sistematizados de las mesas de trabajo
• Documentos de política pública para CTeI del departamento del Guaviare
• Redes de cooperación en Investigación al nivel territorial y vinculación a las redes regionales
• Informes de gestión 
Servicios de asistencia técnica a los actores de los sistemas territoriales de Ciencia, Tecnología e Innovación -CTeI:
• Diplomados en gestión del conocimiento 
• Apoyo técnico y económico a Semilleros de Investigación
• Apoyo a la publicación de investigaciones científicas 
• Foro "Importancia de la CTeI en el desarrollo sostenible del territorio Amazónico".
•  Recorridos Estación Experimental el trueno al CODECTI y Grupo de Semilleros.
• Pasantes tecnológicos 
• Documento de estructura metodológica para la articulación.
• Repositorio digital estructurado de CTeI del territorio.
•  Informes de gestión</t>
  </si>
  <si>
    <t>Conservación de bosques y sostenibilidad en el corazón de la Amazonia recursos - ASL financiamiento adicional</t>
  </si>
  <si>
    <t>1. Ecosistemas y Recursos Naturales
2. Sostenibilidad e Intervención</t>
  </si>
  <si>
    <t>Banco Mundial . GEF 6</t>
  </si>
  <si>
    <t>Conservación de bosques y sostenibilidad en el corazón de la Amazonia recursos - ASL financiamiento adicional 2</t>
  </si>
  <si>
    <t>Banco Mundial . GEF 7</t>
  </si>
  <si>
    <t>Programa Visión Amazonía (VA) Portafolio REM Componente 3 Pilar agroambiental - Acuerdos con Campesinos</t>
  </si>
  <si>
    <t xml:space="preserve">REM KfW - Fondo Patrimonio Natural </t>
  </si>
  <si>
    <t>Macarena Sostenible con más Capacidad para la Paz - MASCAPAZ”</t>
  </si>
  <si>
    <t>2. Sostenibilidad e Intervención 3. Modelos de Funcionamiento 
4. Dinámicas Socio ambientales  
5. Gestión compartida</t>
  </si>
  <si>
    <t xml:space="preserve">Fondo de la Unión Europea para la paz </t>
  </si>
  <si>
    <t xml:space="preserve">Conectividad y conservación de la biodiversidad mediante el fortalecimiento de las instituciones y las organizaciones locales para asegurar el manejo integral bajo en carbono.  </t>
  </si>
  <si>
    <t>(Banco Mundial-PNUD)</t>
  </si>
  <si>
    <t xml:space="preserve">1. Ecosistema y Recursos Naturales </t>
  </si>
  <si>
    <t>Unión Europea  / Miniterio de Ciencia, Tecnología e Innovación</t>
  </si>
  <si>
    <t>Unión Europea / Ministerio de Ciencia, Tecnología e Innovación</t>
  </si>
  <si>
    <t>Fortaleciendo las capacidades territoriales para la innovación en agroecología, pesca artesanal responsable y bio-economía circular para la adaptación y mitigación al cambio climático en Colombia- DeSIRA 2020CO</t>
  </si>
  <si>
    <t>Mejoramiento del sistema ganadero de doble propósito mediante el establecimiento del Silvopastoreo racional Voisin en los municipios de San José del Fragua, Belén de los Andaquíes y Albania, departamento del Caquetá</t>
  </si>
  <si>
    <t>Fortalecimiento a la cadena productiva de Sacha Inchi de la Asociación ASPROMACARENA a partir del uso sostenible de los recursos naturales</t>
  </si>
  <si>
    <t>Fortalecimiento del sistema productivo de frutales amazónicos y abejas Meliponias mediante el encadenamiento asociativo y comercialización en los municipios de Puerto Asís, Puerto Caicedo y Puerto Leguizamo, Putumayo</t>
  </si>
  <si>
    <t>Conservación, recuperación y sostenibilidad de cananguchales en el municipio de Puerto Asís en áreas susceptibles a proceso de restauración ecológica</t>
  </si>
  <si>
    <t>Generar procesos de inclusión socioeconómica, la conservación de la biodiversidad y sus servicios ecosistémicos a través de la implementación de siembra, beneficio, y comercialización de cacao, mediante modelos productivos sostenibles con productores del municipio San José del Fragua en el departamento del Caquetá para recuperar y mantener la integridad de los ecosistemas del Piedemonte Amazónico</t>
  </si>
  <si>
    <t>Diversidad acuática en el interfluvio de las subzonas hidrográficas del Putumayo y Caquetá en el departamento de Putumayo</t>
  </si>
  <si>
    <t>ANDI – Amerisur Exploración Colombia – Gran Tierra Energy.</t>
  </si>
  <si>
    <t>Garantizando la participación de las comunidades rurales en la consolidación de un plan de acción y la construcción de un pacto tendientes a contrarrestar la deforestación, mejorar la mitigación, la resiliencia y la adaptación al cambio climático en la amazonia colombiana en el marco de la Sentencia STC 4360-2018</t>
  </si>
  <si>
    <t>EXPERTISE FRANCE</t>
  </si>
  <si>
    <t>Empoderamiento de los ingredientes naturales amazónicos</t>
  </si>
  <si>
    <t>Foreign, Commonwealth &amp; Development Office (“FCDO”)</t>
  </si>
  <si>
    <t>Aunar esfuerzos para avanzar en la implementación en campo de las actividades correspondientes al Inventario Forestal Nacional (IFN) en la región de la Amazonia</t>
  </si>
  <si>
    <t>1. Ecosistemas y Recursos Naturales 2. Sostenibilidad e Intervención, 3. Modelos de Funcionamiento, 4. Dinámicas Socioambientales, 5. Gestión compartida</t>
  </si>
  <si>
    <t xml:space="preserve"> 6. Fortalecimiento Institucional</t>
  </si>
  <si>
    <t>PGN</t>
  </si>
  <si>
    <t xml:space="preserve">Gastos de funcionamiento institutos de investigación Ley 99 de 1993. Instituto Sinchi </t>
  </si>
  <si>
    <t>Gastos de apoyo a la gestión misional</t>
  </si>
  <si>
    <t xml:space="preserve">PROPIOS </t>
  </si>
  <si>
    <t>Fuente: Subdirección Administrativa y Financiera - Unidad de apoyo Financiera - Presupuesto, SINCHI  Datos a 7 de diciembre de 2022</t>
  </si>
  <si>
    <t>Fuente: Subdirección Científica y Tecnológica - Unidad de apoyo Financiera - Presupuesto, SINCHI  15.12.2022</t>
  </si>
  <si>
    <t>Notas:
*1 La articulación con el nuevo Plan nacional de Desarrollo será ajustada una vez aprobado el nuevo PND en 2023.
*2: La articulación con el Plan cuatrienal de Investigación ambiental PICIA se ajustará una vez aprobado el nuevo PICIA en 2023
*3: Los recursos de Sistema General de Regalías se incorporarán en capítulo presupuestal independiente de manera definitiva luego del cierre de la vigencia para lo correspóndiente al BIenio 2023 - 2024.</t>
  </si>
  <si>
    <t>PROYECTOS DE INVESTIGACIÓN 2023 - 2024</t>
  </si>
  <si>
    <t xml:space="preserve">COSTO PROYECTADO A COMPROMETER *3 2023 - 2024 </t>
  </si>
  <si>
    <t>Ministerio de Ciencia, Tecnología e Innovación - Fondo Francisco José de Caldas</t>
  </si>
  <si>
    <t>Fondo Francisco José de Caldas – Ministerio de Ciencias, Tecnología e Innovación.</t>
  </si>
  <si>
    <t>Expedición científica a La Chorrera (Amazonas), última expresión del escudo guayanés en el suroccidente de la Amazonía colombiana</t>
  </si>
  <si>
    <t>SoilBon-GBIF</t>
  </si>
  <si>
    <t>Expedición Científica-Bio a la Chorrera (Amazonas), Última Expresión del Escudo Guayanés en Suroccidente de la Amazonia colombiana</t>
  </si>
  <si>
    <t>Caracterizar la diversidad biológica de la Chorrera (departamento del Amazonas) con la participación activa de las comunidades locales</t>
  </si>
  <si>
    <t>• Informe técnico que registra los resultados de la expedición en sus diferentes grupos biológicos registros biológicos, 
listas de especies,  posibles nuevas especies, especies endémicas, especies amenazadas o con algún criterio de conservación.
• Registros publicados en SiB Colombia bajo el estándar establecido (Darwin Core o Plinian Core) con sus atributos básicos para su publicación y requeridos por usuarios especializados en temas de biodiversidad y cualquier otro tipo de usuarios.
• Actas que evidencien los talleres de capacitación a los miembros de comunidades locales en aspectos relacionados con los inventarios de la biodiversidad en diferentes grupos biológicos.
• Se presentará un banco de fotografías consolidado alusivo al desarrollo del proyecto que tendrá fines de divulgación por parte de MINCIENCIAS. 
• Con los cabildos participantes, se concertarán otros productos editoriales donde se plasmarán los resultados obtenidos en la Expedición que sean útiles para las comunidades locales.
• Certificado de depósito de los ejemplares colectados; colecciones registradas ante el Registro Único de Colecciones (RUC) del Instituto Humboldt.</t>
  </si>
  <si>
    <t xml:space="preserve">1. Ordenamiento del territorio alrededor del agua y justicia ambiental </t>
  </si>
  <si>
    <t xml:space="preserve">Actores diferenciales para el cambio
1. Ordenamiento del territorio alrededor del agua y justicia ambiental 
</t>
  </si>
  <si>
    <t xml:space="preserve">Actores diferenciales para el cambio
1. Ordenamiento del territorio alrededor del agua y justicia ambiental </t>
  </si>
  <si>
    <t>Fuente: Subdirección Científica y Tecnológica - Unidad de apoyo Financiera - Presupuesto, SINCHI  07.12.2022</t>
  </si>
  <si>
    <t>1. Ecosistemas y recursos naturales
2. Sostenibilidad e Intervención</t>
  </si>
  <si>
    <t>Contribuir a la movilización ya publicada de información sobre termitas y hormigas de la Amazonia colombiana a la plataforma GBIF (Colaboración)</t>
  </si>
  <si>
    <t>Avances a 30 de junio de 2023</t>
  </si>
  <si>
    <t xml:space="preserve">ALINEACIÓN CON LA PLANEACIÓN NACIONAL Y ESTRATEGICA
</t>
  </si>
  <si>
    <t>PROPUESTA DE ACTIVIDADES Y PRODUCTOS</t>
  </si>
  <si>
    <t xml:space="preserve">FINANCIACIÓN 
</t>
  </si>
  <si>
    <t xml:space="preserve">SEGUIMIENTO PRESUPUESTAL
</t>
  </si>
  <si>
    <t xml:space="preserve">SEGUIMIENTO  A METAS FÍSICAS POR ACTIVIDAD
</t>
  </si>
  <si>
    <t xml:space="preserve">EVALUACIÓN  IMPACTO DE LA GESTIÓN
</t>
  </si>
  <si>
    <t xml:space="preserve">Descripción del Avance a 30 de junio de 2023
</t>
  </si>
  <si>
    <t xml:space="preserve">Biodiversidad y riqueza natural: activos estratégicos de la nación
Desarrollo Ambientalmente Sostenible por una Amazonia Viva
</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</si>
  <si>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</si>
  <si>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 xml:space="preserve">Flora: En flora se tiene registro de 5 especies nuevas para la región: Vochysia floribunda, Vochysia glaberrima, Ronabea isanae, Persea benthamiana, Persea fluviatilis
Fauna: Análisis de la información levantada en campo de anfibios, reptiles, aves y mamíferos de la Expedición Bio Alto Igará Paraná 
Suelos: Se realizó la planificación del muestreo de suelos a desarrollar por el programa de Ecosistemas y Recursos Naturales. Participación en segundo taller de trabajo del proyecto FAUNASERVICES.
Microorganismos: Se adelantó el análisis del eDNA (ADN ambiental) a partir de muestras de sedimento del municipio de Leticia para el estudio de las comunidades microbianas por herramientas moleculares. Los resultados del control de calidad del eDNA enviado a Macrogen para la secuenciación de 58 muestras por la tecnología de Illumina Miseq pairend mostraron que todas las muestras pasaron el QC y con ellas se esta generando la librería de amplicones del gen 16S rRNA.
Recursos hidrobiológicos: Toma de registros biológicos a especies de peces comercializados para consumo en la localidad de Puerto Leguízamo y registro de tallas e ingesta de pescado en las localidades de Leticia y Mitú. Registro de peces y tamaños de captura en río Guaviare. Colectas de campo para peces, macroinvertebrados, microalgas en sistemas acuáticos de los ríos putumayo y Caquetá. Análisis muestras cuantitativas de perifiton de la cuenca del rio Igaraparana.
Otros: Elaboración de propuestas de caracterización de fauna y flora para los núcleos de desarrollo forestal y de la biodiversidad de Cuemaní y Mapiripán. </t>
  </si>
  <si>
    <t xml:space="preserve">Se analizaron los resultados de monitoreo de las 3 especies usadas en cestería como base para el taller de socialización de resultados a realizarse con las comunidades de Capitanía y Okaina en julio y agosto. </t>
  </si>
  <si>
    <t>Se re-censaron las parcelas permanentes de Guaviare Lindosa 1 y Lindosa 2. La parcela de Mosquito no fue posible re-medirla ya que se encontraba inundada. Se estableció una nueva parcela permanente de una hectárea en el cabildo de CAISAM en Chorrera, Amazonas</t>
  </si>
  <si>
    <t xml:space="preserve">Se avanzó en la generación de la publicación de valoración no monetaria de los servicios ecosistémicos a partir de las encuestas establecidas en 2022. Se realizó el análisis de los datos y la retroalimentación de la discusión del manuscrito.
Se hizo la formulación segunda fase del Atlas de Conflictos Socioambientales.
Formulación implementación salvaguardas sociales y ambientales proyectos REDD en Guainía. </t>
  </si>
  <si>
    <t>Reuniones de fortalecimiento de la Mesa Ramsar en Guainía y el monitoreo comunitario de fauna</t>
  </si>
  <si>
    <t>Se adelantó el análisis de muestras de suelo tomadas en los meses anteriores. 
Se adelantaron colectas de campo en matrices biológicas y ambientales en sistemas acuáticos de las subcuencas Putumayo y Caquetá.</t>
  </si>
  <si>
    <t>Ajuste de documento y hojas metodológicas de Indicadores de acuerdo a observaciones del DANE para publicación conjunta; concertación de plan de acción 2023 DANE-SINCHI.</t>
  </si>
  <si>
    <t>Taller de interpretación comunitaria de resultados del monitoreo de los IBHI en la Asociación Indígena CIMPUM del Amazonas y avance en el documento técnico con enfoque comparativo frente  a la Línea Base de IBHI del 2016.</t>
  </si>
  <si>
    <t>Seguimiento al estado de las chagras, para 4 etnias en 6 comunidades en el área rural del Municipio de Mitú, Vaupés; 
Generación de material de apoyo, diseño metodológico y plan de actividades para el 2o taller de formulación del PES para los bailes tradicionales de la Chorrera; 
Diseño preliminar de 4 cartillas de Estructuras de conocimiento tradicional; Avance en el análisis estadístico de información generada de chagras en Vaupés, Amazonas y Guainía.</t>
  </si>
  <si>
    <t>Consolidar el desarrollo de productos y servicios basados en el uso sostenible de la biodiversidad.
Desarrollar modelos productivos sostenibles asociados a la agro diversidad y al Biocomercio de la Amazonia:</t>
  </si>
  <si>
    <t>Muestreo en la Estación el Trueno de muestras vegetales de plantas fuente de polifenoles para evaluar su potencial fotoprotector. 
Análisis inicial de muestras de extracto crudo obtenido.</t>
  </si>
  <si>
    <t>Se realizó una evaluación por FTIR (grupos funcionales) en el biochar de asaí y yuca con y sin Hg para evaluar la capacidad de remoción de Hg</t>
  </si>
  <si>
    <t>Generar modelos técnico económicos con especies ícticas nativas a favor de una piscicultura amazónica sostenible.</t>
  </si>
  <si>
    <t>Se continúa el proceso de generación y trabajo de modelos ícticos en el segundo trimestre de la vigencia.
Se consolida y entrega  para cofinanciación una  propuesta de investigación y transferencia tecnológica para fortalecimiento de cadena de valor de piscicultura en rio amazonas enfocada al eslabón primario.</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</si>
  <si>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</si>
  <si>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Avance en el estudio de costo de oportunidad y aplicación del Pago por Servicios Ambientales PSA, en zonas estratégicas de desarrollo de economía forestal en la Amazonia colombiana</t>
  </si>
  <si>
    <t xml:space="preserve">Se avanzó en la definición de las nuevas estrategias de dispersión asistida en Caquetá, para lo cual se tiene programado el monitoreo en julio. 
Se continuó el desarrollo del contenido temático del diseño, validación en campo e implementación de monitoreo comunitario de áreas en proceso de restauración soportado en un aplicativo digital. 
Se adelantaron acciones de transplante y viverismo en  la estación Experimental El Trueno, con énfasis en trabajos para la especie Zamia lindosensis . </t>
  </si>
  <si>
    <t xml:space="preserve">Dentro de la implementación de acupuntura Urbana en Leticia Isla de la Fantasía, se inició la siembra de árboles. 
Firma convenio en San José de Guaviare para trabajo conjunto SENA, Alcaldía, Resguardo Punure venezuela y SINCHI. Planeación del Segundo Simposio Internacional Ciudades para la vida en la Amazonia </t>
  </si>
  <si>
    <t xml:space="preserve">Participación y presentación de resultados de investigación en  mesas de trabajo de la Conferencia Pan amazónica de Bioeconomía, los días 21 y 22 de junio en Belém, Pará, Brasil </t>
  </si>
  <si>
    <t xml:space="preserve">Se consolidó y publicó en el Sistema de Información Ambiental Territorial de la Amazonia Colombiana SIATAC la información georreferenciada a escala 1:100.000 del mapa de coberturas de la tierra, pérdida de bosque, praderización y fragmentación de bosques. Se actualizaron 8 aplicaciones y del portal de datos abiertos con 4 geoservicios nuevos del mapa de coberturas de la tierra año 2022 para descarga e interoperabilidad. Se publicaron las cicatrices de quema de los meses de abril, mayo y junio de 2023 y las aplicaciones en línea asociadas al tema. Se dio continuidad al monitoreo de puntos de calor y se enviaron los reportes diarios a 550 usuarios. </t>
  </si>
  <si>
    <t xml:space="preserve">Se hizo promoción de los resultados del articulo Scenarios of land use and land cover change in the Colombian Amazon to evaluate alternative post-conflict pathways para diversos medios de comunicación. Gestión para conformación equipo técnico proyecto corredores. Formulación de nuevos proyectos. Se avanzó el 40% de actualización del MoSCAL periodo I 2023. </t>
  </si>
  <si>
    <t>Consolidación de la transición de Base de Datos Inírida al Atlas de Conflictos Socioambientales como un módulo del sistema de Información Ambiental Territorial de la Amazonia Colombiana SIATAC.</t>
  </si>
  <si>
    <t xml:space="preserve">Herbario Amazónico Colombiano "Dairon Cárdenas" COAH: se ingresaron 173 nuevos ejemplares botánicos. Así como se tomaron 2167 fotografías de especímenes. Se ingresaron 265 nuevos registros a la colección principalmente del IFN, Bio Binacional y Bio La Chorrera.
COLMIS: se ingresaron a la colección 15 cepas microbianas aisladas.
Anfibios y reptiles: revisión de los niveles de alcohol de anfibios y reptiles, catalogación de ejemplares para su ingreso a la colección y actualización de las bases de datos
Mantenimiento a colecciones CIACOL y COMAC. </t>
  </si>
  <si>
    <t xml:space="preserve">Se publicó el artículo "Lichens from the Colombian Amazon: 666 taxa including 28 new species and 157 new country records document an extraordinary diversity" en The Bryologist 126(2), pp. 242–303 Published online: June 22, 2023. DOI: 10.1639/0007-2745-126.2.242
</t>
  </si>
  <si>
    <t xml:space="preserve">La Oficina de Comunicaciones ha realizado piezas comunicacionales que han sido distribuidas en los departamentos que conforman la Amazonia colombiana y ha logrado la difusión de esta información entre el sector ambiental. comunidades, academia y sociedad civil a través de los canales de comunicación oficiales. </t>
  </si>
  <si>
    <t>Versión final documento de tesis de Maestría en Estudios Amazónicos: "Creación y ordenamiento de la naturaleza desde la cosmovisión de la gente de canangucho (Kɨnenɨ) de la cuenca media del río Caquetá";
Capacitación en herramientas de trabajo, formación de investigadores en sus estudios doctorales y de maestría, capacitación de idiomas a colaboradores del Instituto.</t>
  </si>
  <si>
    <t xml:space="preserve">Participación y presencia destacada, reconocida por la Cancillería nacional, en la pre-cumbre amazónica, teniendo la sede principal de Leticia del Instituto SINCHI como eje central de la agenda del evento.
Participación en los siguientes eventos y espacios de toma de decisiones:
Comités Sectoriales SINA 
Visita de la Ministra de Ambiente a los proyectos del Instituto SINCHI en la sede de Inírida
Presentación de resultados del proyecto UK Pact - Universidad de Sidney con la colaboración del Instituto SINCHI: Paz con la naturaleza; y visita el Ministro de Relaciones Exteriores de UK a la sede del Instituto SINCHI en San José del Guaviare
Comité Bioeconomía
III Sembratón de árboles por la Amazonía 
Comité Técnico SINA NBSAP - Marco Post2020
Comité Extraordinario Técnico Nacional de Especies Introducidas y/o Trasplantadas Invasoras
Participación en la Feria del Libro 2023
Participación en FIMA 2023
Mesa Directiva 006 Directiva 006 del 7 de abril del 2022 emitida por la Procuraduría
General de la Nación, relacionada con el “Control y Vigilancia de las actividades ganaderas en las
áreas del Sistema de Parques Nacionales Naturales (SPNN) y los Parques Naturales Regionales”,
Lanzamiento “Actualización del Plan de Acción Nacional de Biodiversidad” 
</t>
  </si>
  <si>
    <t xml:space="preserve">PROPUESTA DE ACTIVIDADES Y PRODUCTOS
</t>
  </si>
  <si>
    <t>EVALUACIÓN  IMPACTO DE LA GESTIÓN</t>
  </si>
  <si>
    <t xml:space="preserve">Se realizó el servicio de mantenimiento preventivo y calificación para los equipos de congelación y ultarcongelación del laboratorio de Biotecnología y Recursos Genéticos en Bogotá.
Mantenimiento correctivo y preventivo de un microscopio biológico, estereomicroscopio binocular y un destilador de agua, con el propósito de asegurar su funcionamiento.
Mantenimiento preventivo y verificación de funcionamiento de los termocicladores Biorad del laboratorio de Biotecnología y
Recursos Genéticos de la sede Bogotá.
Mantenimiento preventivo y calibración ONAC para 20 micropipetas y 5 balanzas de precisión, que hacen parte de los instructivos de laboratorio certificados (P11_0002 y P11_0003) asociados con la extracción de ADN y Reacción en cadena de la polimerasa
Mantenimiento de los equipos del Laboratorio de Fitopatología de Florencia (aires acondicionado mini Split, nevera, Aerógrafo con compresor eléctrico, cabina de flujo, incubadora, balanza de precision,micripipetas) con el propósito de asegurar su funcionamiento.
Servicio de mantenimiento preventivo del equipo multiparamétrico de la sede Leticia.
</t>
  </si>
  <si>
    <t>Ampliación de la capacidad de servicio de internet  satelital de la sede de Leticia.</t>
  </si>
  <si>
    <t xml:space="preserve">Suministro e instalación de alarmas y equipos de comunicación necesario para el sistema de seguridad en la sede Inírida. 
Se asignaron recursos para el Servicio de aseo y limpieza de espacios destinados a la investigación científica en las sedes de Florencia e Inírida.
Se realizó el mantenimiento correctivo, limpieza y revisión de bomba succionadora, de aire acondicionado del Sistema Multivec, unidad ubicada en el laboratorio de Microbiología de las instalaciones del Instituto en Leticia.
Se realizó la adecuación de nicho de almacenamiento para cilindro de gas propano en la sede enlace de Bogotá.
Se realizó el mantenimiento una deslizadora la cual se encuentra ubicada en la subsede Mitú.
</t>
  </si>
  <si>
    <t>Se contrataron amparos y pólizas necesarios para el correcto funcionamiento de los equipos y la infraestructura de investigación destinada al proyecto.</t>
  </si>
  <si>
    <t xml:space="preserve">Descripción del avance a 30 de junio de 2023
</t>
  </si>
  <si>
    <t>Se realizó la compra de una pantalla y mobiliario para dotar el auditorio de la sede de Leticia.
Se realizó la compra de un punto ecológico para el manejo de residuos sólidos que no requieran manejo especial, los cuales son producto del desarrollo de actividades de investigación en la sede enlace Bogotá.</t>
  </si>
  <si>
    <t>Se realizaron adecuaciones en la sede de Leticia para la realización de actividades del proyecto.
Se realizó la compra de Sistema de teléfono inalámbrico para el equipo técnico y demás personal que labora y apoya las actividades de investigación en la sede Guaviare.</t>
  </si>
  <si>
    <t>Se realizó la compra de un equipo de cómputo para apoyar las actividades de investigación del programa de Dinámicas Socioambientales, especialmente para el manejo y custodia de información generada.</t>
  </si>
  <si>
    <t>Se asignaron recursos para el suministro de combustible para movilización del personal que participa en diferentes actividades y eventos relacionados con el proyecto</t>
  </si>
  <si>
    <t>Fuente: Oficina Asesora de Planeación, Instituto SINCHI,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</si>
</sst>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00_);_(* \(#,##0.00\);_(* &quot;-&quot;??_);_(@_)"/>
    <numFmt numFmtId="166" formatCode="_(&quot;$&quot;\ * #,##0.00_);_(&quot;$&quot;\ * \(#,##0.00\);_(&quot;$&quot;\ * &quot;-&quot;??_);_(@_)"/>
    <numFmt numFmtId="167" formatCode="_([$$-240A]\ * #,##0.00_);_([$$-240A]\ * \(#,##0.00\);_([$$-240A]\ * &quot;-&quot;??_);_(@_)"/>
    <numFmt numFmtId="168" formatCode="&quot;$&quot;#,##0"/>
    <numFmt numFmtId="169" formatCode="&quot;$&quot;\ #,##0"/>
    <numFmt numFmtId="170" formatCode="_(&quot;$&quot;\ * #,##0_);_(&quot;$&quot;\ * \(#,##0\);_(&quot;$&quot;\ * &quot;-&quot;??_);_(@_)"/>
    <numFmt numFmtId="171" formatCode="[$$-240A]\ #,##0"/>
    <numFmt numFmtId="172" formatCode="_-[$$-240A]\ * #,##0.00_-;\-[$$-240A]\ * #,##0.00_-;_-[$$-240A]\ * &quot;-&quot;??_-;_-@_-"/>
    <numFmt numFmtId="173" formatCode="_([$$-240A]\ * #,##0_);_([$$-240A]\ * \(#,##0\);_([$$-240A]\ * &quot;-&quot;??_);_(@_)"/>
    <numFmt numFmtId="174" formatCode="_-* #,##0_-;\-* #,##0_-;_-* &quot;-&quot;??_-;_-@_-"/>
    <numFmt numFmtId="175" formatCode="_-[$$-240A]\ * #,##0_-;\-[$$-240A]\ * #,##0_-;_-[$$-240A]\ * &quot;-&quot;??_-;_-@_-"/>
    <numFmt numFmtId="176" formatCode="_-* #,##0.00\ _€_-;\-* #,##0.00\ _€_-;_-* &quot;-&quot;??\ _€_-;_-@_-"/>
    <numFmt numFmtId="177" formatCode="_-* #,##0\ _€_-;\-* #,##0\ _€_-;_-* &quot;-&quot;??\ _€_-;_-@_-"/>
  </numFmts>
  <fonts count="8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charset val="204"/>
    </font>
    <font>
      <sz val="11"/>
      <color indexed="8"/>
      <name val="Calibri"/>
      <family val="2"/>
      <charset val="1"/>
    </font>
    <font>
      <b/>
      <sz val="9"/>
      <color indexed="8"/>
      <name val="Arial"/>
      <family val="2"/>
    </font>
    <font>
      <sz val="10"/>
      <color indexed="8"/>
      <name val="MS Sans Serif"/>
      <family val="2"/>
    </font>
    <font>
      <sz val="11"/>
      <color indexed="8"/>
      <name val="Calibri"/>
      <family val="2"/>
    </font>
    <font>
      <sz val="11"/>
      <name val="Arial"/>
      <family val="2"/>
    </font>
    <font>
      <sz val="10"/>
      <name val="Calibri"/>
      <family val="2"/>
      <scheme val="minor"/>
    </font>
    <font>
      <b/>
      <sz val="10"/>
      <name val="Calibri"/>
      <family val="2"/>
      <scheme val="minor"/>
    </font>
    <font>
      <sz val="10"/>
      <color theme="1"/>
      <name val="Calibri"/>
      <family val="2"/>
      <scheme val="minor"/>
    </font>
    <font>
      <sz val="10"/>
      <color indexed="8"/>
      <name val="Arial"/>
      <family val="2"/>
    </font>
    <font>
      <sz val="11"/>
      <color rgb="FF000000"/>
      <name val="Calibri"/>
      <family val="2"/>
      <scheme val="minor"/>
    </font>
    <font>
      <sz val="9"/>
      <name val="Arial"/>
      <family val="2"/>
    </font>
    <font>
      <b/>
      <sz val="9"/>
      <color theme="0"/>
      <name val="Arial"/>
      <family val="2"/>
    </font>
    <font>
      <b/>
      <sz val="10"/>
      <color theme="0"/>
      <name val="Arial"/>
      <family val="2"/>
    </font>
    <font>
      <b/>
      <sz val="10"/>
      <color rgb="FFFF0000"/>
      <name val="Calibri"/>
      <family val="2"/>
      <scheme val="minor"/>
    </font>
    <font>
      <sz val="10"/>
      <color theme="0"/>
      <name val="Calibri"/>
      <family val="2"/>
      <scheme val="minor"/>
    </font>
    <font>
      <sz val="10"/>
      <name val="Arial"/>
      <family val="2"/>
    </font>
    <font>
      <b/>
      <sz val="10"/>
      <color theme="1"/>
      <name val="Calibri"/>
      <family val="2"/>
      <scheme val="minor"/>
    </font>
    <font>
      <b/>
      <sz val="11"/>
      <color indexed="81"/>
      <name val="Tahoma"/>
      <family val="2"/>
    </font>
    <font>
      <sz val="9"/>
      <color indexed="81"/>
      <name val="Tahoma"/>
      <family val="2"/>
    </font>
    <font>
      <sz val="11"/>
      <color indexed="81"/>
      <name val="Tahoma"/>
      <family val="2"/>
    </font>
    <font>
      <b/>
      <sz val="9"/>
      <color indexed="81"/>
      <name val="Tahoma"/>
      <family val="2"/>
    </font>
    <font>
      <b/>
      <sz val="10"/>
      <color indexed="81"/>
      <name val="Tahoma"/>
      <family val="2"/>
    </font>
    <font>
      <sz val="12"/>
      <color indexed="81"/>
      <name val="Tahoma"/>
      <family val="2"/>
    </font>
    <font>
      <b/>
      <sz val="10"/>
      <name val="Arial"/>
      <family val="2"/>
    </font>
    <font>
      <sz val="10"/>
      <color theme="1"/>
      <name val="Arial"/>
      <family val="2"/>
    </font>
    <font>
      <b/>
      <sz val="14"/>
      <name val="Arial"/>
      <family val="2"/>
    </font>
    <font>
      <sz val="10"/>
      <color theme="0"/>
      <name val="Arial"/>
      <family val="2"/>
    </font>
    <font>
      <sz val="10"/>
      <color indexed="8"/>
      <name val="Calibri"/>
      <family val="2"/>
      <scheme val="minor"/>
    </font>
    <font>
      <b/>
      <sz val="10"/>
      <color indexed="8"/>
      <name val="Calibri"/>
      <family val="2"/>
      <scheme val="minor"/>
    </font>
    <font>
      <b/>
      <sz val="10"/>
      <color theme="1"/>
      <name val="Verdana"/>
      <family val="2"/>
    </font>
    <font>
      <sz val="9"/>
      <color theme="1"/>
      <name val="Arial"/>
      <family val="2"/>
    </font>
    <font>
      <sz val="11"/>
      <color rgb="FF000000"/>
      <name val="Calibri"/>
      <family val="2"/>
    </font>
    <font>
      <sz val="10"/>
      <color rgb="FF000000"/>
      <name val="Arial"/>
      <family val="2"/>
    </font>
    <font>
      <sz val="10"/>
      <color theme="1"/>
      <name val="Arial Narrow"/>
      <family val="2"/>
    </font>
    <font>
      <sz val="12"/>
      <color theme="1"/>
      <name val="Arial Narrow"/>
      <family val="2"/>
    </font>
    <font>
      <b/>
      <sz val="22"/>
      <color theme="0"/>
      <name val="Arial Narrow"/>
      <family val="2"/>
    </font>
    <font>
      <b/>
      <sz val="18"/>
      <color rgb="FFFF0000"/>
      <name val="Arial Narrow"/>
      <family val="2"/>
    </font>
    <font>
      <sz val="12"/>
      <name val="Arial Narrow"/>
      <family val="2"/>
    </font>
    <font>
      <b/>
      <sz val="12"/>
      <name val="Arial Narrow"/>
      <family val="2"/>
    </font>
    <font>
      <b/>
      <sz val="12"/>
      <color theme="0"/>
      <name val="Arial Narrow"/>
      <family val="2"/>
    </font>
    <font>
      <b/>
      <sz val="12"/>
      <color theme="1"/>
      <name val="Arial Narrow"/>
      <family val="2"/>
    </font>
    <font>
      <b/>
      <sz val="10"/>
      <color theme="1"/>
      <name val="Arial Narrow"/>
      <family val="2"/>
    </font>
    <font>
      <b/>
      <sz val="10"/>
      <name val="Arial Narrow"/>
      <family val="2"/>
    </font>
    <font>
      <sz val="10"/>
      <name val="Arial Narrow"/>
      <family val="2"/>
    </font>
    <font>
      <b/>
      <sz val="10"/>
      <color theme="0"/>
      <name val="Arial Narrow"/>
      <family val="2"/>
    </font>
    <font>
      <b/>
      <sz val="10"/>
      <color rgb="FFFF0000"/>
      <name val="Arial Narrow"/>
      <family val="2"/>
    </font>
    <font>
      <sz val="11"/>
      <color theme="1"/>
      <name val="Arial Narrow"/>
      <family val="2"/>
    </font>
    <font>
      <b/>
      <sz val="11"/>
      <color theme="1"/>
      <name val="Arial Narrow"/>
      <family val="2"/>
    </font>
    <font>
      <b/>
      <sz val="16"/>
      <color theme="0"/>
      <name val="Arial Narrow"/>
      <family val="2"/>
    </font>
    <font>
      <sz val="10"/>
      <color theme="0"/>
      <name val="Arial Narrow"/>
      <family val="2"/>
    </font>
    <font>
      <b/>
      <sz val="14"/>
      <color theme="0"/>
      <name val="Arial Narrow"/>
      <family val="2"/>
    </font>
    <font>
      <b/>
      <sz val="10"/>
      <color indexed="8"/>
      <name val="Arial"/>
      <family val="2"/>
    </font>
    <font>
      <b/>
      <sz val="10"/>
      <color rgb="FFFFFFFF"/>
      <name val="Arial"/>
      <family val="2"/>
    </font>
    <font>
      <b/>
      <sz val="10"/>
      <color rgb="FF000000"/>
      <name val="Arial"/>
      <family val="2"/>
    </font>
    <font>
      <b/>
      <sz val="9"/>
      <color rgb="FFFFFFFF"/>
      <name val="Arial"/>
      <family val="2"/>
    </font>
    <font>
      <sz val="12"/>
      <color rgb="FF000000"/>
      <name val="Arial"/>
      <family val="2"/>
    </font>
    <font>
      <b/>
      <sz val="12"/>
      <color theme="0"/>
      <name val="Arial"/>
      <family val="2"/>
    </font>
    <font>
      <sz val="9"/>
      <color rgb="FF000000"/>
      <name val="Arial"/>
      <family val="2"/>
    </font>
    <font>
      <sz val="12"/>
      <color theme="1"/>
      <name val="Arial"/>
      <family val="2"/>
    </font>
    <font>
      <b/>
      <sz val="12"/>
      <color rgb="FFFFFFFF"/>
      <name val="Arial"/>
      <family val="2"/>
    </font>
    <font>
      <sz val="12"/>
      <color indexed="8"/>
      <name val="Arial"/>
      <family val="2"/>
    </font>
    <font>
      <b/>
      <sz val="12"/>
      <color indexed="8"/>
      <name val="Arial"/>
      <family val="2"/>
    </font>
    <font>
      <sz val="12"/>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sz val="11"/>
      <color theme="0"/>
      <name val="Calibri"/>
      <family val="2"/>
      <scheme val="minor"/>
    </font>
    <font>
      <sz val="11"/>
      <name val="Calibri"/>
      <family val="2"/>
      <scheme val="minor"/>
    </font>
    <font>
      <b/>
      <sz val="11"/>
      <name val="Calibri"/>
      <family val="2"/>
      <scheme val="minor"/>
    </font>
    <font>
      <b/>
      <sz val="11"/>
      <color theme="0"/>
      <name val="Calibri"/>
      <family val="2"/>
      <scheme val="minor"/>
    </font>
    <font>
      <sz val="11"/>
      <color indexed="8"/>
      <name val="Calibri"/>
      <family val="2"/>
      <scheme val="minor"/>
    </font>
    <font>
      <b/>
      <sz val="10"/>
      <color theme="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rgb="FF00B05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4472C4"/>
        <bgColor indexed="64"/>
      </patternFill>
    </fill>
    <fill>
      <patternFill patternType="solid">
        <fgColor rgb="FFE6EFFD"/>
        <bgColor indexed="64"/>
      </patternFill>
    </fill>
    <fill>
      <patternFill patternType="solid">
        <fgColor theme="8" tint="-0.249977111117893"/>
        <bgColor indexed="64"/>
      </patternFill>
    </fill>
    <fill>
      <patternFill patternType="solid">
        <fgColor rgb="FF333F4F"/>
        <bgColor rgb="FF000000"/>
      </patternFill>
    </fill>
    <fill>
      <patternFill patternType="solid">
        <fgColor theme="4" tint="-0.249977111117893"/>
        <bgColor indexed="64"/>
      </patternFill>
    </fill>
    <fill>
      <patternFill patternType="solid">
        <fgColor theme="0"/>
        <bgColor rgb="FFFFFF00"/>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rgb="FF3366CC"/>
      </left>
      <right style="thin">
        <color rgb="FF3366CC"/>
      </right>
      <top style="thin">
        <color rgb="FF3366CC"/>
      </top>
      <bottom style="thin">
        <color rgb="FF3366CC"/>
      </bottom>
      <diagonal/>
    </border>
    <border>
      <left style="thin">
        <color rgb="FF3366CC"/>
      </left>
      <right style="thin">
        <color rgb="FF3366CC"/>
      </right>
      <top style="thin">
        <color rgb="FF3366CC"/>
      </top>
      <bottom/>
      <diagonal/>
    </border>
    <border>
      <left style="thin">
        <color indexed="64"/>
      </left>
      <right/>
      <top style="thin">
        <color indexed="64"/>
      </top>
      <bottom/>
      <diagonal/>
    </border>
    <border>
      <left/>
      <right/>
      <top style="thin">
        <color indexed="64"/>
      </top>
      <bottom/>
      <diagonal/>
    </border>
    <border>
      <left/>
      <right style="thin">
        <color rgb="FF3366CC"/>
      </right>
      <top style="thin">
        <color rgb="FF3366CC"/>
      </top>
      <bottom style="thin">
        <color rgb="FF3366CC"/>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0" fontId="10" fillId="0" borderId="0"/>
    <xf numFmtId="0" fontId="8" fillId="0" borderId="0"/>
    <xf numFmtId="0" fontId="11" fillId="0" borderId="0"/>
    <xf numFmtId="165" fontId="12" fillId="0" borderId="0" applyFont="0" applyFill="0" applyBorder="0" applyAlignment="0" applyProtection="0"/>
    <xf numFmtId="165" fontId="8" fillId="0" borderId="0" applyFont="0" applyFill="0" applyBorder="0" applyAlignment="0" applyProtection="0"/>
    <xf numFmtId="0" fontId="8" fillId="0" borderId="0"/>
    <xf numFmtId="0" fontId="13" fillId="0" borderId="0"/>
    <xf numFmtId="165" fontId="14" fillId="0" borderId="0" applyFont="0" applyFill="0" applyBorder="0" applyAlignment="0" applyProtection="0"/>
    <xf numFmtId="0" fontId="19" fillId="0" borderId="0">
      <alignment vertical="top"/>
    </xf>
    <xf numFmtId="0" fontId="20" fillId="0" borderId="0"/>
    <xf numFmtId="41" fontId="20" fillId="0" borderId="0" applyFont="0" applyFill="0" applyBorder="0" applyAlignment="0" applyProtection="0"/>
    <xf numFmtId="0" fontId="7" fillId="0" borderId="0"/>
    <xf numFmtId="164" fontId="7"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41" fontId="9" fillId="0" borderId="0" applyFont="0" applyFill="0" applyBorder="0" applyAlignment="0" applyProtection="0"/>
    <xf numFmtId="0" fontId="6" fillId="0" borderId="0"/>
    <xf numFmtId="0" fontId="5" fillId="0" borderId="0"/>
    <xf numFmtId="166" fontId="5" fillId="0" borderId="0" applyFont="0" applyFill="0" applyBorder="0" applyAlignment="0" applyProtection="0"/>
    <xf numFmtId="176" fontId="19" fillId="0" borderId="0" applyFont="0" applyFill="0" applyBorder="0" applyAlignment="0" applyProtection="0">
      <alignment vertical="top"/>
    </xf>
    <xf numFmtId="0" fontId="4" fillId="0" borderId="0"/>
    <xf numFmtId="166" fontId="4" fillId="0" borderId="0" applyFont="0" applyFill="0" applyBorder="0" applyAlignment="0" applyProtection="0"/>
    <xf numFmtId="0" fontId="4" fillId="0" borderId="0"/>
    <xf numFmtId="44" fontId="9" fillId="0" borderId="0" applyFont="0" applyFill="0" applyBorder="0" applyAlignment="0" applyProtection="0"/>
    <xf numFmtId="0" fontId="2" fillId="0" borderId="0"/>
    <xf numFmtId="43" fontId="12" fillId="0" borderId="0" applyFont="0" applyFill="0" applyBorder="0" applyAlignment="0" applyProtection="0"/>
    <xf numFmtId="43" fontId="2" fillId="0" borderId="0" applyFont="0" applyFill="0" applyBorder="0" applyAlignment="0" applyProtection="0"/>
    <xf numFmtId="0" fontId="2" fillId="0" borderId="0"/>
    <xf numFmtId="43" fontId="14" fillId="0" borderId="0" applyFont="0" applyFill="0" applyBorder="0" applyAlignment="0" applyProtection="0"/>
    <xf numFmtId="41" fontId="20" fillId="0" borderId="0" applyFont="0" applyFill="0" applyBorder="0" applyAlignment="0" applyProtection="0"/>
    <xf numFmtId="0" fontId="2" fillId="0" borderId="0"/>
    <xf numFmtId="164"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41" fontId="9"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cellStyleXfs>
  <cellXfs count="791">
    <xf numFmtId="0" fontId="0" fillId="0" borderId="0" xfId="0"/>
    <xf numFmtId="0" fontId="16" fillId="0" borderId="0" xfId="2" applyFont="1" applyAlignment="1">
      <alignment vertical="center" wrapText="1"/>
    </xf>
    <xf numFmtId="167" fontId="15" fillId="0" borderId="1" xfId="2" applyNumberFormat="1" applyFont="1" applyBorder="1" applyAlignment="1">
      <alignment horizontal="left" vertical="top" wrapText="1"/>
    </xf>
    <xf numFmtId="167" fontId="15" fillId="0" borderId="1" xfId="2" applyNumberFormat="1" applyFont="1" applyBorder="1" applyAlignment="1">
      <alignment horizontal="left" vertical="top"/>
    </xf>
    <xf numFmtId="0" fontId="16" fillId="0" borderId="0" xfId="2" applyFont="1" applyAlignment="1">
      <alignment horizontal="center" vertical="center" wrapText="1"/>
    </xf>
    <xf numFmtId="0" fontId="16" fillId="0" borderId="0" xfId="2" applyFont="1" applyAlignment="1">
      <alignment horizontal="left" vertical="center" wrapText="1"/>
    </xf>
    <xf numFmtId="0" fontId="16" fillId="0" borderId="0" xfId="2" applyFont="1" applyAlignment="1">
      <alignment horizontal="justify" vertical="center" wrapText="1"/>
    </xf>
    <xf numFmtId="167" fontId="16" fillId="0" borderId="0" xfId="2" applyNumberFormat="1" applyFont="1" applyAlignment="1">
      <alignment horizontal="right" vertical="center" wrapText="1"/>
    </xf>
    <xf numFmtId="0" fontId="22" fillId="2" borderId="6" xfId="9" applyFont="1" applyFill="1" applyBorder="1" applyAlignment="1">
      <alignment horizontal="center" vertical="center" wrapText="1"/>
    </xf>
    <xf numFmtId="0" fontId="18" fillId="0" borderId="0" xfId="12" applyFont="1"/>
    <xf numFmtId="0" fontId="18" fillId="4" borderId="0" xfId="12" applyFont="1" applyFill="1"/>
    <xf numFmtId="0" fontId="17" fillId="5" borderId="37" xfId="12" applyFont="1" applyFill="1" applyBorder="1" applyAlignment="1">
      <alignment horizontal="left" vertical="center" wrapText="1"/>
    </xf>
    <xf numFmtId="0" fontId="17" fillId="4" borderId="38" xfId="12" applyFont="1" applyFill="1" applyBorder="1" applyAlignment="1">
      <alignment vertical="center" wrapText="1"/>
    </xf>
    <xf numFmtId="0" fontId="17" fillId="4" borderId="39" xfId="12" applyFont="1" applyFill="1" applyBorder="1" applyAlignment="1">
      <alignment vertical="center" wrapText="1"/>
    </xf>
    <xf numFmtId="0" fontId="16" fillId="4" borderId="39" xfId="12" applyFont="1" applyFill="1" applyBorder="1" applyAlignment="1">
      <alignment horizontal="left" vertical="center" wrapText="1"/>
    </xf>
    <xf numFmtId="0" fontId="18" fillId="4" borderId="29" xfId="12" applyFont="1" applyFill="1" applyBorder="1"/>
    <xf numFmtId="0" fontId="17" fillId="5" borderId="40" xfId="12" applyFont="1" applyFill="1" applyBorder="1" applyAlignment="1">
      <alignment horizontal="left" vertical="center"/>
    </xf>
    <xf numFmtId="0" fontId="17" fillId="4" borderId="10" xfId="12" applyFont="1" applyFill="1" applyBorder="1" applyAlignment="1">
      <alignment vertical="center" wrapText="1"/>
    </xf>
    <xf numFmtId="0" fontId="17" fillId="4" borderId="13" xfId="12" applyFont="1" applyFill="1" applyBorder="1" applyAlignment="1">
      <alignment vertical="center" wrapText="1"/>
    </xf>
    <xf numFmtId="0" fontId="16" fillId="4" borderId="13" xfId="12" applyFont="1" applyFill="1" applyBorder="1" applyAlignment="1">
      <alignment horizontal="left" vertical="center" wrapText="1"/>
    </xf>
    <xf numFmtId="0" fontId="17" fillId="4" borderId="4" xfId="12" applyFont="1" applyFill="1" applyBorder="1" applyAlignment="1">
      <alignment horizontal="left" vertical="center" wrapText="1"/>
    </xf>
    <xf numFmtId="164" fontId="18" fillId="4" borderId="42" xfId="13" applyFont="1" applyFill="1" applyBorder="1" applyAlignment="1">
      <alignment horizontal="center" vertical="center"/>
    </xf>
    <xf numFmtId="0" fontId="17" fillId="5" borderId="43" xfId="12" applyFont="1" applyFill="1" applyBorder="1" applyAlignment="1">
      <alignment horizontal="left" vertical="center" wrapText="1"/>
    </xf>
    <xf numFmtId="0" fontId="17" fillId="4" borderId="18" xfId="12" applyFont="1" applyFill="1" applyBorder="1" applyAlignment="1">
      <alignment vertical="center" wrapText="1"/>
    </xf>
    <xf numFmtId="14" fontId="17" fillId="4" borderId="22" xfId="12" applyNumberFormat="1" applyFont="1" applyFill="1" applyBorder="1" applyAlignment="1">
      <alignment vertical="center" wrapText="1"/>
    </xf>
    <xf numFmtId="0" fontId="17" fillId="4" borderId="19" xfId="12" applyFont="1" applyFill="1" applyBorder="1" applyAlignment="1">
      <alignment vertical="center" wrapText="1"/>
    </xf>
    <xf numFmtId="0" fontId="17" fillId="4" borderId="44" xfId="12" applyFont="1" applyFill="1" applyBorder="1" applyAlignment="1">
      <alignment vertical="center" wrapText="1"/>
    </xf>
    <xf numFmtId="15" fontId="16" fillId="4" borderId="44" xfId="12" applyNumberFormat="1" applyFont="1" applyFill="1" applyBorder="1" applyAlignment="1">
      <alignment wrapText="1"/>
    </xf>
    <xf numFmtId="0" fontId="16" fillId="5" borderId="25" xfId="12" applyFont="1" applyFill="1" applyBorder="1" applyAlignment="1">
      <alignment vertical="center" wrapText="1"/>
    </xf>
    <xf numFmtId="0" fontId="17" fillId="7" borderId="28" xfId="12" applyFont="1" applyFill="1" applyBorder="1" applyAlignment="1">
      <alignment horizontal="center" vertical="center" wrapText="1"/>
    </xf>
    <xf numFmtId="0" fontId="25" fillId="4" borderId="0" xfId="12" applyFont="1" applyFill="1"/>
    <xf numFmtId="0" fontId="17" fillId="5" borderId="18" xfId="12" applyFont="1" applyFill="1" applyBorder="1" applyAlignment="1">
      <alignment horizontal="center" vertical="center" wrapText="1"/>
    </xf>
    <xf numFmtId="0" fontId="17" fillId="5" borderId="23" xfId="12" applyFont="1" applyFill="1" applyBorder="1" applyAlignment="1">
      <alignment horizontal="center" vertical="center" wrapText="1"/>
    </xf>
    <xf numFmtId="0" fontId="17" fillId="6" borderId="52" xfId="12" applyFont="1" applyFill="1" applyBorder="1" applyAlignment="1">
      <alignment horizontal="center" vertical="center" wrapText="1"/>
    </xf>
    <xf numFmtId="0" fontId="17" fillId="6" borderId="53" xfId="12" applyFont="1" applyFill="1" applyBorder="1" applyAlignment="1">
      <alignment horizontal="center" vertical="center" wrapText="1"/>
    </xf>
    <xf numFmtId="0" fontId="18" fillId="0" borderId="0" xfId="12" applyFont="1" applyAlignment="1">
      <alignment vertical="top"/>
    </xf>
    <xf numFmtId="0" fontId="16" fillId="4" borderId="54" xfId="12" applyFont="1" applyFill="1" applyBorder="1" applyAlignment="1">
      <alignment horizontal="left" vertical="top" wrapText="1"/>
    </xf>
    <xf numFmtId="9" fontId="16" fillId="0" borderId="6" xfId="12" applyNumberFormat="1" applyFont="1" applyBorder="1" applyAlignment="1">
      <alignment horizontal="center" vertical="top" wrapText="1"/>
    </xf>
    <xf numFmtId="9" fontId="16" fillId="4" borderId="6" xfId="12" applyNumberFormat="1" applyFont="1" applyFill="1" applyBorder="1" applyAlignment="1">
      <alignment horizontal="center" vertical="top" wrapText="1"/>
    </xf>
    <xf numFmtId="41" fontId="16" fillId="4" borderId="36" xfId="13" applyNumberFormat="1" applyFont="1" applyFill="1" applyBorder="1" applyAlignment="1">
      <alignment horizontal="center" vertical="top"/>
    </xf>
    <xf numFmtId="41" fontId="18" fillId="4" borderId="47" xfId="14" applyNumberFormat="1" applyFont="1" applyFill="1" applyBorder="1" applyAlignment="1">
      <alignment horizontal="right" vertical="top"/>
    </xf>
    <xf numFmtId="0" fontId="25" fillId="4" borderId="0" xfId="12" applyFont="1" applyFill="1" applyAlignment="1">
      <alignment vertical="top"/>
    </xf>
    <xf numFmtId="0" fontId="18" fillId="4" borderId="0" xfId="12" applyFont="1" applyFill="1" applyAlignment="1">
      <alignment vertical="top"/>
    </xf>
    <xf numFmtId="0" fontId="16" fillId="4" borderId="2" xfId="12" applyFont="1" applyFill="1" applyBorder="1" applyAlignment="1">
      <alignment horizontal="left" vertical="top" wrapText="1"/>
    </xf>
    <xf numFmtId="9" fontId="16" fillId="0" borderId="1" xfId="12" applyNumberFormat="1" applyFont="1" applyBorder="1" applyAlignment="1">
      <alignment horizontal="center" vertical="top" wrapText="1"/>
    </xf>
    <xf numFmtId="9" fontId="16" fillId="4" borderId="1" xfId="12" applyNumberFormat="1" applyFont="1" applyFill="1" applyBorder="1" applyAlignment="1">
      <alignment horizontal="center" vertical="top" wrapText="1"/>
    </xf>
    <xf numFmtId="41" fontId="16" fillId="4" borderId="57" xfId="14" applyNumberFormat="1" applyFont="1" applyFill="1" applyBorder="1" applyAlignment="1">
      <alignment horizontal="center" vertical="top"/>
    </xf>
    <xf numFmtId="41" fontId="18" fillId="4" borderId="58" xfId="14" applyNumberFormat="1" applyFont="1" applyFill="1" applyBorder="1" applyAlignment="1">
      <alignment horizontal="right" vertical="top"/>
    </xf>
    <xf numFmtId="0" fontId="16" fillId="0" borderId="2" xfId="12" applyFont="1" applyBorder="1" applyAlignment="1">
      <alignment horizontal="left" vertical="top" wrapText="1"/>
    </xf>
    <xf numFmtId="41" fontId="16" fillId="4" borderId="42" xfId="14" applyNumberFormat="1" applyFont="1" applyFill="1" applyBorder="1" applyAlignment="1">
      <alignment horizontal="right" vertical="top"/>
    </xf>
    <xf numFmtId="168" fontId="18" fillId="4" borderId="0" xfId="12" applyNumberFormat="1" applyFont="1" applyFill="1" applyAlignment="1">
      <alignment vertical="top"/>
    </xf>
    <xf numFmtId="169" fontId="18" fillId="4" borderId="0" xfId="12" applyNumberFormat="1" applyFont="1" applyFill="1" applyAlignment="1">
      <alignment vertical="top"/>
    </xf>
    <xf numFmtId="0" fontId="18" fillId="0" borderId="0" xfId="12" applyFont="1" applyAlignment="1">
      <alignment horizontal="center" vertical="top"/>
    </xf>
    <xf numFmtId="0" fontId="18" fillId="4" borderId="2" xfId="12" applyFont="1" applyFill="1" applyBorder="1" applyAlignment="1">
      <alignment horizontal="left" vertical="top" wrapText="1"/>
    </xf>
    <xf numFmtId="41" fontId="16" fillId="4" borderId="55" xfId="14" applyNumberFormat="1" applyFont="1" applyFill="1" applyBorder="1" applyAlignment="1">
      <alignment horizontal="right" vertical="top"/>
    </xf>
    <xf numFmtId="0" fontId="25" fillId="4" borderId="0" xfId="12" applyFont="1" applyFill="1" applyAlignment="1">
      <alignment horizontal="center" vertical="top"/>
    </xf>
    <xf numFmtId="0" fontId="18" fillId="4" borderId="0" xfId="12" applyFont="1" applyFill="1" applyAlignment="1">
      <alignment horizontal="center" vertical="top"/>
    </xf>
    <xf numFmtId="41" fontId="16" fillId="4" borderId="42" xfId="14" applyNumberFormat="1" applyFont="1" applyFill="1" applyBorder="1" applyAlignment="1">
      <alignment vertical="top"/>
    </xf>
    <xf numFmtId="41" fontId="18" fillId="4" borderId="15" xfId="12" applyNumberFormat="1" applyFont="1" applyFill="1" applyBorder="1" applyAlignment="1">
      <alignment vertical="top"/>
    </xf>
    <xf numFmtId="41" fontId="18" fillId="4" borderId="16" xfId="12" applyNumberFormat="1" applyFont="1" applyFill="1" applyBorder="1" applyAlignment="1">
      <alignment vertical="top"/>
    </xf>
    <xf numFmtId="0" fontId="16" fillId="4" borderId="20" xfId="12" applyFont="1" applyFill="1" applyBorder="1" applyAlignment="1">
      <alignment horizontal="left" vertical="top" wrapText="1"/>
    </xf>
    <xf numFmtId="9" fontId="16" fillId="0" borderId="19" xfId="12" applyNumberFormat="1" applyFont="1" applyBorder="1" applyAlignment="1">
      <alignment horizontal="center" vertical="top" wrapText="1"/>
    </xf>
    <xf numFmtId="9" fontId="16" fillId="4" borderId="19" xfId="12" applyNumberFormat="1" applyFont="1" applyFill="1" applyBorder="1" applyAlignment="1">
      <alignment horizontal="center" vertical="top" wrapText="1"/>
    </xf>
    <xf numFmtId="0" fontId="16" fillId="8" borderId="6" xfId="12" applyFont="1" applyFill="1" applyBorder="1" applyAlignment="1">
      <alignment horizontal="center" vertical="top" wrapText="1"/>
    </xf>
    <xf numFmtId="0" fontId="18" fillId="4" borderId="6" xfId="12" applyFont="1" applyFill="1" applyBorder="1" applyAlignment="1">
      <alignment vertical="top" wrapText="1"/>
    </xf>
    <xf numFmtId="41" fontId="16" fillId="4" borderId="8" xfId="14" applyNumberFormat="1" applyFont="1" applyFill="1" applyBorder="1" applyAlignment="1">
      <alignment vertical="top"/>
    </xf>
    <xf numFmtId="0" fontId="18" fillId="4" borderId="13" xfId="12" applyFont="1" applyFill="1" applyBorder="1" applyAlignment="1">
      <alignment horizontal="left" vertical="top" wrapText="1"/>
    </xf>
    <xf numFmtId="0" fontId="18" fillId="4" borderId="32" xfId="12" applyFont="1" applyFill="1" applyBorder="1" applyAlignment="1">
      <alignment horizontal="left" vertical="top" wrapText="1"/>
    </xf>
    <xf numFmtId="0" fontId="18" fillId="4" borderId="7" xfId="12" applyFont="1" applyFill="1" applyBorder="1" applyAlignment="1">
      <alignment horizontal="center" vertical="top" wrapText="1"/>
    </xf>
    <xf numFmtId="0" fontId="18" fillId="4" borderId="50" xfId="12" applyFont="1" applyFill="1" applyBorder="1" applyAlignment="1">
      <alignment vertical="top" wrapText="1"/>
    </xf>
    <xf numFmtId="41" fontId="18" fillId="4" borderId="51" xfId="14" applyNumberFormat="1" applyFont="1" applyFill="1" applyBorder="1" applyAlignment="1">
      <alignment vertical="top"/>
    </xf>
    <xf numFmtId="0" fontId="18" fillId="4" borderId="22" xfId="12" applyFont="1" applyFill="1" applyBorder="1" applyAlignment="1">
      <alignment vertical="top" wrapText="1"/>
    </xf>
    <xf numFmtId="0" fontId="18" fillId="4" borderId="19" xfId="12" applyFont="1" applyFill="1" applyBorder="1" applyAlignment="1">
      <alignment vertical="top" wrapText="1"/>
    </xf>
    <xf numFmtId="0" fontId="18" fillId="4" borderId="23" xfId="12" applyFont="1" applyFill="1" applyBorder="1" applyAlignment="1">
      <alignment horizontal="center" vertical="top" wrapText="1"/>
    </xf>
    <xf numFmtId="0" fontId="18" fillId="0" borderId="0" xfId="12" applyFont="1" applyAlignment="1">
      <alignment horizontal="center" vertical="center"/>
    </xf>
    <xf numFmtId="0" fontId="25" fillId="4" borderId="0" xfId="12" applyFont="1" applyFill="1" applyAlignment="1">
      <alignment horizontal="center" vertical="center"/>
    </xf>
    <xf numFmtId="0" fontId="18" fillId="4" borderId="0" xfId="12" applyFont="1" applyFill="1" applyAlignment="1">
      <alignment horizontal="center" vertical="center"/>
    </xf>
    <xf numFmtId="0" fontId="16" fillId="4" borderId="6" xfId="12" applyFont="1" applyFill="1" applyBorder="1" applyAlignment="1">
      <alignment horizontal="justify" vertical="top" wrapText="1"/>
    </xf>
    <xf numFmtId="0" fontId="18" fillId="4" borderId="54" xfId="12" applyFont="1" applyFill="1" applyBorder="1" applyAlignment="1">
      <alignment horizontal="left" vertical="top" wrapText="1"/>
    </xf>
    <xf numFmtId="9" fontId="18" fillId="0" borderId="6" xfId="12" applyNumberFormat="1" applyFont="1" applyBorder="1" applyAlignment="1">
      <alignment horizontal="center" vertical="top"/>
    </xf>
    <xf numFmtId="9" fontId="18" fillId="4" borderId="6" xfId="12" applyNumberFormat="1" applyFont="1" applyFill="1" applyBorder="1" applyAlignment="1">
      <alignment horizontal="center" vertical="top"/>
    </xf>
    <xf numFmtId="0" fontId="18" fillId="4" borderId="6" xfId="12" applyFont="1" applyFill="1" applyBorder="1" applyAlignment="1">
      <alignment horizontal="left" vertical="top" wrapText="1"/>
    </xf>
    <xf numFmtId="0" fontId="18" fillId="4" borderId="7" xfId="12" applyFont="1" applyFill="1" applyBorder="1" applyAlignment="1">
      <alignment vertical="top" wrapText="1"/>
    </xf>
    <xf numFmtId="0" fontId="16" fillId="4" borderId="1" xfId="12" applyFont="1" applyFill="1" applyBorder="1" applyAlignment="1">
      <alignment horizontal="justify" vertical="top" wrapText="1"/>
    </xf>
    <xf numFmtId="0" fontId="18" fillId="4" borderId="17" xfId="12" applyFont="1" applyFill="1" applyBorder="1" applyAlignment="1">
      <alignment horizontal="left" vertical="top" wrapText="1"/>
    </xf>
    <xf numFmtId="0" fontId="18" fillId="4" borderId="1" xfId="12" applyFont="1" applyFill="1" applyBorder="1" applyAlignment="1">
      <alignment horizontal="left" vertical="top" wrapText="1"/>
    </xf>
    <xf numFmtId="0" fontId="18" fillId="4" borderId="9" xfId="12" applyFont="1" applyFill="1" applyBorder="1" applyAlignment="1">
      <alignment vertical="top" wrapText="1"/>
    </xf>
    <xf numFmtId="41" fontId="16" fillId="4" borderId="64" xfId="14" applyNumberFormat="1" applyFont="1" applyFill="1" applyBorder="1" applyAlignment="1">
      <alignment horizontal="right" vertical="top"/>
    </xf>
    <xf numFmtId="41" fontId="16" fillId="4" borderId="65" xfId="14" applyNumberFormat="1" applyFont="1" applyFill="1" applyBorder="1" applyAlignment="1">
      <alignment horizontal="right" vertical="top"/>
    </xf>
    <xf numFmtId="0" fontId="16" fillId="4" borderId="1" xfId="12" applyFont="1" applyFill="1" applyBorder="1" applyAlignment="1">
      <alignment horizontal="left" vertical="top" wrapText="1"/>
    </xf>
    <xf numFmtId="41" fontId="16" fillId="4" borderId="66" xfId="14" applyNumberFormat="1" applyFont="1" applyFill="1" applyBorder="1" applyAlignment="1">
      <alignment horizontal="right" vertical="top"/>
    </xf>
    <xf numFmtId="0" fontId="18" fillId="0" borderId="0" xfId="12" applyFont="1" applyAlignment="1">
      <alignment vertical="center"/>
    </xf>
    <xf numFmtId="0" fontId="25" fillId="4" borderId="0" xfId="12" applyFont="1" applyFill="1" applyAlignment="1">
      <alignment vertical="center"/>
    </xf>
    <xf numFmtId="0" fontId="18" fillId="4" borderId="0" xfId="12" applyFont="1" applyFill="1" applyAlignment="1">
      <alignment vertical="center"/>
    </xf>
    <xf numFmtId="41" fontId="16" fillId="4" borderId="31" xfId="14" applyNumberFormat="1" applyFont="1" applyFill="1" applyBorder="1" applyAlignment="1">
      <alignment vertical="top"/>
    </xf>
    <xf numFmtId="41" fontId="16" fillId="4" borderId="37" xfId="12" applyNumberFormat="1" applyFont="1" applyFill="1" applyBorder="1" applyAlignment="1">
      <alignment vertical="top"/>
    </xf>
    <xf numFmtId="0" fontId="18" fillId="4" borderId="4" xfId="12" applyFont="1" applyFill="1" applyBorder="1" applyAlignment="1">
      <alignment horizontal="left" vertical="top" wrapText="1"/>
    </xf>
    <xf numFmtId="41" fontId="16" fillId="4" borderId="33" xfId="14" applyNumberFormat="1" applyFont="1" applyFill="1" applyBorder="1" applyAlignment="1">
      <alignment vertical="top"/>
    </xf>
    <xf numFmtId="41" fontId="16" fillId="4" borderId="48" xfId="12" applyNumberFormat="1" applyFont="1" applyFill="1" applyBorder="1" applyAlignment="1">
      <alignment vertical="top"/>
    </xf>
    <xf numFmtId="0" fontId="18" fillId="4" borderId="9" xfId="12" applyFont="1" applyFill="1" applyBorder="1" applyAlignment="1">
      <alignment horizontal="center" vertical="top" wrapText="1"/>
    </xf>
    <xf numFmtId="41" fontId="16" fillId="4" borderId="9" xfId="14" applyNumberFormat="1" applyFont="1" applyFill="1" applyBorder="1" applyAlignment="1">
      <alignment vertical="top"/>
    </xf>
    <xf numFmtId="0" fontId="18" fillId="0" borderId="17" xfId="12" applyFont="1" applyBorder="1" applyAlignment="1">
      <alignment vertical="top" wrapText="1"/>
    </xf>
    <xf numFmtId="0" fontId="18" fillId="0" borderId="1" xfId="12" applyFont="1" applyBorder="1" applyAlignment="1">
      <alignment vertical="top" wrapText="1"/>
    </xf>
    <xf numFmtId="0" fontId="18" fillId="4" borderId="63" xfId="12" applyFont="1" applyFill="1" applyBorder="1" applyAlignment="1">
      <alignment horizontal="left" vertical="top" wrapText="1"/>
    </xf>
    <xf numFmtId="0" fontId="18" fillId="4" borderId="3" xfId="12" applyFont="1" applyFill="1" applyBorder="1" applyAlignment="1">
      <alignment horizontal="left" vertical="top" wrapText="1"/>
    </xf>
    <xf numFmtId="0" fontId="18" fillId="4" borderId="47" xfId="12" applyFont="1" applyFill="1" applyBorder="1" applyAlignment="1">
      <alignment vertical="top" wrapText="1"/>
    </xf>
    <xf numFmtId="0" fontId="16" fillId="8" borderId="19" xfId="12" applyFont="1" applyFill="1" applyBorder="1" applyAlignment="1">
      <alignment horizontal="center" vertical="top" wrapText="1"/>
    </xf>
    <xf numFmtId="0" fontId="16" fillId="4" borderId="19" xfId="12" applyFont="1" applyFill="1" applyBorder="1" applyAlignment="1">
      <alignment vertical="top" wrapText="1"/>
    </xf>
    <xf numFmtId="41" fontId="16" fillId="4" borderId="25" xfId="12" applyNumberFormat="1" applyFont="1" applyFill="1" applyBorder="1" applyAlignment="1">
      <alignment vertical="top"/>
    </xf>
    <xf numFmtId="0" fontId="16" fillId="9" borderId="34" xfId="12" applyFont="1" applyFill="1" applyBorder="1" applyAlignment="1">
      <alignment horizontal="center" vertical="center" wrapText="1"/>
    </xf>
    <xf numFmtId="0" fontId="16" fillId="9" borderId="34" xfId="12" applyFont="1" applyFill="1" applyBorder="1" applyAlignment="1">
      <alignment horizontal="center" vertical="top" wrapText="1"/>
    </xf>
    <xf numFmtId="0" fontId="18" fillId="9" borderId="34" xfId="12" applyFont="1" applyFill="1" applyBorder="1" applyAlignment="1">
      <alignment vertical="center" wrapText="1"/>
    </xf>
    <xf numFmtId="0" fontId="16" fillId="9" borderId="34" xfId="12" applyFont="1" applyFill="1" applyBorder="1" applyAlignment="1">
      <alignment horizontal="justify" vertical="center" wrapText="1"/>
    </xf>
    <xf numFmtId="0" fontId="16" fillId="9" borderId="34" xfId="12" applyFont="1" applyFill="1" applyBorder="1" applyAlignment="1">
      <alignment horizontal="left" vertical="center" wrapText="1"/>
    </xf>
    <xf numFmtId="0" fontId="16" fillId="9" borderId="34" xfId="12" applyFont="1" applyFill="1" applyBorder="1" applyAlignment="1">
      <alignment vertical="center" wrapText="1"/>
    </xf>
    <xf numFmtId="0" fontId="18" fillId="9" borderId="67" xfId="12" applyFont="1" applyFill="1" applyBorder="1"/>
    <xf numFmtId="0" fontId="18" fillId="9" borderId="29" xfId="12" applyFont="1" applyFill="1" applyBorder="1"/>
    <xf numFmtId="0" fontId="18" fillId="9" borderId="34" xfId="12" applyFont="1" applyFill="1" applyBorder="1"/>
    <xf numFmtId="0" fontId="17" fillId="5" borderId="59" xfId="12" applyFont="1" applyFill="1" applyBorder="1" applyAlignment="1">
      <alignment horizontal="center" vertical="center"/>
    </xf>
    <xf numFmtId="0" fontId="17" fillId="5" borderId="43" xfId="12" applyFont="1" applyFill="1" applyBorder="1" applyAlignment="1">
      <alignment horizontal="center" vertical="center" wrapText="1"/>
    </xf>
    <xf numFmtId="170" fontId="16" fillId="0" borderId="6" xfId="15" applyNumberFormat="1" applyFont="1" applyFill="1" applyBorder="1" applyAlignment="1">
      <alignment horizontal="justify" vertical="top" wrapText="1" readingOrder="1"/>
    </xf>
    <xf numFmtId="41" fontId="18" fillId="4" borderId="1" xfId="14" applyNumberFormat="1" applyFont="1" applyFill="1" applyBorder="1" applyAlignment="1">
      <alignment horizontal="center" vertical="top" wrapText="1"/>
    </xf>
    <xf numFmtId="170" fontId="16" fillId="0" borderId="1" xfId="15" applyNumberFormat="1" applyFont="1" applyFill="1" applyBorder="1" applyAlignment="1">
      <alignment horizontal="justify" vertical="top" wrapText="1" readingOrder="1"/>
    </xf>
    <xf numFmtId="170" fontId="16" fillId="0" borderId="19" xfId="15" applyNumberFormat="1" applyFont="1" applyFill="1" applyBorder="1" applyAlignment="1">
      <alignment horizontal="justify" vertical="top" wrapText="1" readingOrder="1"/>
    </xf>
    <xf numFmtId="0" fontId="18" fillId="0" borderId="6" xfId="12" applyFont="1" applyBorder="1" applyAlignment="1">
      <alignment horizontal="justify" vertical="top" wrapText="1"/>
    </xf>
    <xf numFmtId="41" fontId="18" fillId="4" borderId="5" xfId="14" applyNumberFormat="1" applyFont="1" applyFill="1" applyBorder="1" applyAlignment="1">
      <alignment horizontal="right" vertical="top" wrapText="1"/>
    </xf>
    <xf numFmtId="41" fontId="18" fillId="4" borderId="68" xfId="12" applyNumberFormat="1" applyFont="1" applyFill="1" applyBorder="1" applyAlignment="1">
      <alignment horizontal="right" vertical="top"/>
    </xf>
    <xf numFmtId="170" fontId="16" fillId="0" borderId="1" xfId="15" applyNumberFormat="1" applyFont="1" applyFill="1" applyBorder="1" applyAlignment="1">
      <alignment horizontal="justify" vertical="top" wrapText="1"/>
    </xf>
    <xf numFmtId="41" fontId="18" fillId="4" borderId="8" xfId="14" applyNumberFormat="1" applyFont="1" applyFill="1" applyBorder="1" applyAlignment="1">
      <alignment horizontal="right" vertical="top" wrapText="1"/>
    </xf>
    <xf numFmtId="41" fontId="18" fillId="4" borderId="0" xfId="12" applyNumberFormat="1" applyFont="1" applyFill="1" applyAlignment="1">
      <alignment horizontal="right" vertical="top"/>
    </xf>
    <xf numFmtId="41" fontId="18" fillId="4" borderId="8" xfId="14" applyNumberFormat="1" applyFont="1" applyFill="1" applyBorder="1" applyAlignment="1">
      <alignment horizontal="right" vertical="top"/>
    </xf>
    <xf numFmtId="170" fontId="16" fillId="0" borderId="19" xfId="15" applyNumberFormat="1" applyFont="1" applyFill="1" applyBorder="1" applyAlignment="1">
      <alignment horizontal="justify" vertical="top" wrapText="1"/>
    </xf>
    <xf numFmtId="41" fontId="18" fillId="4" borderId="18" xfId="14" applyNumberFormat="1" applyFont="1" applyFill="1" applyBorder="1" applyAlignment="1">
      <alignment horizontal="right" vertical="top"/>
    </xf>
    <xf numFmtId="41" fontId="18" fillId="4" borderId="30" xfId="12" applyNumberFormat="1" applyFont="1" applyFill="1" applyBorder="1" applyAlignment="1">
      <alignment horizontal="right" vertical="top"/>
    </xf>
    <xf numFmtId="0" fontId="18" fillId="0" borderId="28" xfId="12" applyFont="1" applyBorder="1"/>
    <xf numFmtId="0" fontId="16" fillId="9" borderId="35" xfId="12" applyFont="1" applyFill="1" applyBorder="1" applyAlignment="1">
      <alignment horizontal="center" vertical="center" wrapText="1"/>
    </xf>
    <xf numFmtId="0" fontId="18" fillId="9" borderId="35" xfId="12" applyFont="1" applyFill="1" applyBorder="1" applyAlignment="1">
      <alignment vertical="center" wrapText="1"/>
    </xf>
    <xf numFmtId="0" fontId="16" fillId="9" borderId="28" xfId="12" applyFont="1" applyFill="1" applyBorder="1" applyAlignment="1">
      <alignment horizontal="left" vertical="center" wrapText="1"/>
    </xf>
    <xf numFmtId="0" fontId="16" fillId="9" borderId="25" xfId="12" applyFont="1" applyFill="1" applyBorder="1" applyAlignment="1">
      <alignment vertical="center" wrapText="1"/>
    </xf>
    <xf numFmtId="0" fontId="16" fillId="9" borderId="25" xfId="12" applyFont="1" applyFill="1" applyBorder="1" applyAlignment="1">
      <alignment horizontal="left" vertical="center" wrapText="1"/>
    </xf>
    <xf numFmtId="0" fontId="16" fillId="9" borderId="25" xfId="12" applyFont="1" applyFill="1" applyBorder="1" applyAlignment="1">
      <alignment horizontal="center" vertical="center" wrapText="1"/>
    </xf>
    <xf numFmtId="0" fontId="18" fillId="4" borderId="0" xfId="12" applyFont="1" applyFill="1" applyAlignment="1">
      <alignment horizontal="justify"/>
    </xf>
    <xf numFmtId="0" fontId="18" fillId="4" borderId="0" xfId="12" applyFont="1" applyFill="1" applyAlignment="1">
      <alignment horizontal="left"/>
    </xf>
    <xf numFmtId="41" fontId="18" fillId="4" borderId="0" xfId="12" applyNumberFormat="1" applyFont="1" applyFill="1" applyAlignment="1">
      <alignment horizontal="right"/>
    </xf>
    <xf numFmtId="172" fontId="18" fillId="4" borderId="0" xfId="12" applyNumberFormat="1" applyFont="1" applyFill="1"/>
    <xf numFmtId="0" fontId="26" fillId="0" borderId="0" xfId="2" applyFont="1" applyAlignment="1">
      <alignment vertical="top" wrapText="1"/>
    </xf>
    <xf numFmtId="0" fontId="26" fillId="0" borderId="0" xfId="2" applyFont="1" applyAlignment="1">
      <alignment horizontal="left" vertical="top" wrapText="1"/>
    </xf>
    <xf numFmtId="167" fontId="34" fillId="0" borderId="0" xfId="2" applyNumberFormat="1" applyFont="1" applyAlignment="1">
      <alignment horizontal="right" vertical="top" wrapText="1"/>
    </xf>
    <xf numFmtId="167" fontId="26" fillId="0" borderId="0" xfId="2" applyNumberFormat="1" applyFont="1" applyAlignment="1">
      <alignment horizontal="right" vertical="top" wrapText="1"/>
    </xf>
    <xf numFmtId="0" fontId="26" fillId="0" borderId="0" xfId="2" applyFont="1" applyAlignment="1">
      <alignment horizontal="center" vertical="center" wrapText="1"/>
    </xf>
    <xf numFmtId="0" fontId="26" fillId="0" borderId="1" xfId="2" applyFont="1" applyBorder="1" applyAlignment="1">
      <alignment horizontal="left" vertical="top" wrapText="1"/>
    </xf>
    <xf numFmtId="0" fontId="26" fillId="0" borderId="1" xfId="2" applyFont="1" applyBorder="1" applyAlignment="1">
      <alignment vertical="top" wrapText="1"/>
    </xf>
    <xf numFmtId="0" fontId="26" fillId="0" borderId="1" xfId="0" applyFont="1" applyBorder="1" applyAlignment="1" applyProtection="1">
      <alignment horizontal="left" vertical="top" wrapText="1"/>
      <protection locked="0"/>
    </xf>
    <xf numFmtId="0" fontId="26" fillId="0" borderId="1" xfId="2" applyFont="1" applyBorder="1" applyAlignment="1" applyProtection="1">
      <alignment horizontal="left" vertical="top" wrapText="1"/>
      <protection locked="0"/>
    </xf>
    <xf numFmtId="0" fontId="35" fillId="0" borderId="1" xfId="0" applyFont="1" applyBorder="1" applyAlignment="1">
      <alignment horizontal="left" vertical="top" wrapText="1"/>
    </xf>
    <xf numFmtId="0" fontId="26" fillId="0" borderId="1" xfId="2" quotePrefix="1" applyFont="1" applyBorder="1" applyAlignment="1">
      <alignment horizontal="left" vertical="top" wrapText="1"/>
    </xf>
    <xf numFmtId="0" fontId="26" fillId="0" borderId="1" xfId="0" applyFont="1" applyBorder="1" applyAlignment="1">
      <alignment horizontal="left" vertical="top" wrapText="1"/>
    </xf>
    <xf numFmtId="0" fontId="23" fillId="2" borderId="1" xfId="2" applyFont="1" applyFill="1" applyBorder="1" applyAlignment="1">
      <alignment horizontal="center" vertical="center" wrapText="1"/>
    </xf>
    <xf numFmtId="167" fontId="23" fillId="2" borderId="1" xfId="2" applyNumberFormat="1" applyFont="1" applyFill="1" applyBorder="1" applyAlignment="1">
      <alignment horizontal="center" vertical="center" wrapText="1"/>
    </xf>
    <xf numFmtId="0" fontId="23" fillId="3" borderId="1" xfId="2" applyFont="1" applyFill="1" applyBorder="1" applyAlignment="1">
      <alignment horizontal="center" vertical="center" wrapText="1"/>
    </xf>
    <xf numFmtId="167" fontId="15" fillId="0" borderId="3" xfId="2" applyNumberFormat="1" applyFont="1" applyBorder="1" applyAlignment="1">
      <alignment horizontal="center" vertical="top" wrapText="1"/>
    </xf>
    <xf numFmtId="41" fontId="16" fillId="4" borderId="15" xfId="14" applyNumberFormat="1" applyFont="1" applyFill="1" applyBorder="1" applyAlignment="1">
      <alignment horizontal="right" vertical="top"/>
    </xf>
    <xf numFmtId="41" fontId="38" fillId="4" borderId="15" xfId="12" applyNumberFormat="1" applyFont="1" applyFill="1" applyBorder="1" applyAlignment="1">
      <alignment horizontal="right" vertical="center"/>
    </xf>
    <xf numFmtId="41" fontId="38" fillId="4" borderId="16" xfId="12" applyNumberFormat="1" applyFont="1" applyFill="1" applyBorder="1" applyAlignment="1">
      <alignment horizontal="right" vertical="center"/>
    </xf>
    <xf numFmtId="41" fontId="39" fillId="4" borderId="55" xfId="12" applyNumberFormat="1" applyFont="1" applyFill="1" applyBorder="1" applyAlignment="1">
      <alignment horizontal="right" vertical="center"/>
    </xf>
    <xf numFmtId="41" fontId="39" fillId="4" borderId="58" xfId="12" applyNumberFormat="1" applyFont="1" applyFill="1" applyBorder="1" applyAlignment="1">
      <alignment horizontal="right" vertical="center"/>
    </xf>
    <xf numFmtId="41" fontId="38" fillId="4" borderId="61" xfId="12" applyNumberFormat="1" applyFont="1" applyFill="1" applyBorder="1" applyAlignment="1">
      <alignment vertical="top"/>
    </xf>
    <xf numFmtId="41" fontId="38" fillId="4" borderId="16" xfId="12" applyNumberFormat="1" applyFont="1" applyFill="1" applyBorder="1" applyAlignment="1">
      <alignment vertical="top"/>
    </xf>
    <xf numFmtId="41" fontId="38" fillId="4" borderId="11" xfId="12" applyNumberFormat="1" applyFont="1" applyFill="1" applyBorder="1" applyAlignment="1">
      <alignment vertical="top"/>
    </xf>
    <xf numFmtId="41" fontId="38" fillId="4" borderId="14" xfId="12" applyNumberFormat="1" applyFont="1" applyFill="1" applyBorder="1" applyAlignment="1">
      <alignment vertical="top"/>
    </xf>
    <xf numFmtId="41" fontId="39" fillId="4" borderId="10" xfId="12" applyNumberFormat="1" applyFont="1" applyFill="1" applyBorder="1" applyAlignment="1">
      <alignment vertical="top"/>
    </xf>
    <xf numFmtId="41" fontId="39" fillId="4" borderId="14" xfId="12" applyNumberFormat="1" applyFont="1" applyFill="1" applyBorder="1" applyAlignment="1">
      <alignment vertical="top"/>
    </xf>
    <xf numFmtId="41" fontId="38" fillId="4" borderId="15" xfId="12" applyNumberFormat="1" applyFont="1" applyFill="1" applyBorder="1" applyAlignment="1">
      <alignment vertical="top"/>
    </xf>
    <xf numFmtId="41" fontId="38" fillId="4" borderId="5" xfId="12" applyNumberFormat="1" applyFont="1" applyFill="1" applyBorder="1" applyAlignment="1">
      <alignment vertical="top"/>
    </xf>
    <xf numFmtId="41" fontId="38" fillId="4" borderId="7" xfId="12" applyNumberFormat="1" applyFont="1" applyFill="1" applyBorder="1" applyAlignment="1">
      <alignment vertical="top"/>
    </xf>
    <xf numFmtId="41" fontId="38" fillId="4" borderId="18" xfId="12" applyNumberFormat="1" applyFont="1" applyFill="1" applyBorder="1" applyAlignment="1">
      <alignment vertical="top"/>
    </xf>
    <xf numFmtId="41" fontId="38" fillId="4" borderId="23" xfId="12" applyNumberFormat="1" applyFont="1" applyFill="1" applyBorder="1" applyAlignment="1">
      <alignment vertical="top"/>
    </xf>
    <xf numFmtId="41" fontId="16" fillId="4" borderId="32" xfId="12" applyNumberFormat="1" applyFont="1" applyFill="1" applyBorder="1" applyAlignment="1">
      <alignment horizontal="right" vertical="top"/>
    </xf>
    <xf numFmtId="41" fontId="16" fillId="4" borderId="7" xfId="12" applyNumberFormat="1" applyFont="1" applyFill="1" applyBorder="1" applyAlignment="1">
      <alignment horizontal="right" vertical="top"/>
    </xf>
    <xf numFmtId="41" fontId="16" fillId="4" borderId="17" xfId="12" applyNumberFormat="1" applyFont="1" applyFill="1" applyBorder="1" applyAlignment="1">
      <alignment horizontal="right" vertical="top"/>
    </xf>
    <xf numFmtId="41" fontId="16" fillId="4" borderId="9" xfId="12" applyNumberFormat="1" applyFont="1" applyFill="1" applyBorder="1" applyAlignment="1">
      <alignment horizontal="right" vertical="top"/>
    </xf>
    <xf numFmtId="41" fontId="38" fillId="4" borderId="66" xfId="12" applyNumberFormat="1" applyFont="1" applyFill="1" applyBorder="1" applyAlignment="1">
      <alignment horizontal="right" vertical="top"/>
    </xf>
    <xf numFmtId="41" fontId="38" fillId="4" borderId="58" xfId="12" applyNumberFormat="1" applyFont="1" applyFill="1" applyBorder="1" applyAlignment="1">
      <alignment horizontal="right" vertical="top"/>
    </xf>
    <xf numFmtId="41" fontId="16" fillId="4" borderId="5" xfId="12" applyNumberFormat="1" applyFont="1" applyFill="1" applyBorder="1" applyAlignment="1">
      <alignment vertical="top"/>
    </xf>
    <xf numFmtId="41" fontId="16" fillId="4" borderId="7" xfId="12" applyNumberFormat="1" applyFont="1" applyFill="1" applyBorder="1" applyAlignment="1">
      <alignment vertical="top"/>
    </xf>
    <xf numFmtId="41" fontId="16" fillId="4" borderId="8" xfId="12" applyNumberFormat="1" applyFont="1" applyFill="1" applyBorder="1" applyAlignment="1">
      <alignment vertical="top"/>
    </xf>
    <xf numFmtId="41" fontId="16" fillId="4" borderId="9" xfId="12" applyNumberFormat="1" applyFont="1" applyFill="1" applyBorder="1" applyAlignment="1">
      <alignment vertical="top"/>
    </xf>
    <xf numFmtId="41" fontId="16" fillId="4" borderId="18" xfId="12" applyNumberFormat="1" applyFont="1" applyFill="1" applyBorder="1" applyAlignment="1">
      <alignment vertical="top"/>
    </xf>
    <xf numFmtId="41" fontId="16" fillId="4" borderId="23" xfId="12" applyNumberFormat="1" applyFont="1" applyFill="1" applyBorder="1" applyAlignment="1">
      <alignment vertical="top"/>
    </xf>
    <xf numFmtId="41" fontId="38" fillId="4" borderId="4" xfId="12" applyNumberFormat="1" applyFont="1" applyFill="1" applyBorder="1" applyAlignment="1">
      <alignment vertical="top"/>
    </xf>
    <xf numFmtId="41" fontId="38" fillId="4" borderId="1" xfId="12" applyNumberFormat="1" applyFont="1" applyFill="1" applyBorder="1" applyAlignment="1">
      <alignment vertical="top"/>
    </xf>
    <xf numFmtId="41" fontId="38" fillId="4" borderId="5" xfId="12" applyNumberFormat="1" applyFont="1" applyFill="1" applyBorder="1" applyAlignment="1">
      <alignment horizontal="right" vertical="top"/>
    </xf>
    <xf numFmtId="41" fontId="38" fillId="4" borderId="7" xfId="12" applyNumberFormat="1" applyFont="1" applyFill="1" applyBorder="1" applyAlignment="1">
      <alignment horizontal="right" vertical="top"/>
    </xf>
    <xf numFmtId="41" fontId="38" fillId="4" borderId="8" xfId="12" applyNumberFormat="1" applyFont="1" applyFill="1" applyBorder="1" applyAlignment="1">
      <alignment horizontal="right" vertical="top"/>
    </xf>
    <xf numFmtId="41" fontId="38" fillId="4" borderId="9" xfId="12" applyNumberFormat="1" applyFont="1" applyFill="1" applyBorder="1" applyAlignment="1">
      <alignment horizontal="right" vertical="top"/>
    </xf>
    <xf numFmtId="41" fontId="38" fillId="4" borderId="18" xfId="12" applyNumberFormat="1" applyFont="1" applyFill="1" applyBorder="1" applyAlignment="1">
      <alignment horizontal="right" vertical="top"/>
    </xf>
    <xf numFmtId="41" fontId="38" fillId="4" borderId="23" xfId="12" applyNumberFormat="1" applyFont="1" applyFill="1" applyBorder="1" applyAlignment="1">
      <alignment horizontal="right" vertical="top"/>
    </xf>
    <xf numFmtId="0" fontId="27" fillId="4" borderId="34" xfId="12" applyFont="1" applyFill="1" applyBorder="1" applyAlignment="1">
      <alignment horizontal="center" vertical="center" wrapText="1"/>
    </xf>
    <xf numFmtId="0" fontId="40" fillId="0" borderId="36" xfId="12" applyFont="1" applyBorder="1" applyAlignment="1">
      <alignment vertical="center"/>
    </xf>
    <xf numFmtId="0" fontId="27" fillId="4" borderId="28" xfId="12" applyFont="1" applyFill="1" applyBorder="1" applyAlignment="1">
      <alignment vertical="center"/>
    </xf>
    <xf numFmtId="42" fontId="18" fillId="0" borderId="1" xfId="0" applyNumberFormat="1" applyFont="1" applyBorder="1" applyAlignment="1">
      <alignment horizontal="left" vertical="top"/>
    </xf>
    <xf numFmtId="0" fontId="17" fillId="9" borderId="34" xfId="12" applyFont="1" applyFill="1" applyBorder="1" applyAlignment="1">
      <alignment horizontal="center" vertical="center" wrapText="1"/>
    </xf>
    <xf numFmtId="41" fontId="27" fillId="9" borderId="25" xfId="14" applyNumberFormat="1" applyFont="1" applyFill="1" applyBorder="1" applyAlignment="1">
      <alignment horizontal="right" vertical="center"/>
    </xf>
    <xf numFmtId="172" fontId="27" fillId="9" borderId="69" xfId="14" applyNumberFormat="1" applyFont="1" applyFill="1" applyBorder="1" applyAlignment="1">
      <alignment vertical="center"/>
    </xf>
    <xf numFmtId="172" fontId="27" fillId="9" borderId="25" xfId="14" applyNumberFormat="1" applyFont="1" applyFill="1" applyBorder="1" applyAlignment="1">
      <alignment vertical="center"/>
    </xf>
    <xf numFmtId="0" fontId="16" fillId="0" borderId="1" xfId="2" applyFont="1" applyBorder="1" applyAlignment="1">
      <alignment horizontal="left" vertical="center" wrapText="1"/>
    </xf>
    <xf numFmtId="0" fontId="16" fillId="0" borderId="1" xfId="2" applyFont="1" applyBorder="1" applyAlignment="1">
      <alignment vertical="center" wrapText="1"/>
    </xf>
    <xf numFmtId="0" fontId="16" fillId="0" borderId="1" xfId="2" applyFont="1" applyBorder="1" applyAlignment="1">
      <alignment horizontal="justify" vertical="center" wrapText="1"/>
    </xf>
    <xf numFmtId="0" fontId="16" fillId="0" borderId="1" xfId="2" applyFont="1" applyBorder="1" applyAlignment="1">
      <alignment horizontal="center" vertical="center" wrapText="1"/>
    </xf>
    <xf numFmtId="167" fontId="16" fillId="0" borderId="1" xfId="2" applyNumberFormat="1" applyFont="1" applyBorder="1" applyAlignment="1">
      <alignment horizontal="right" vertical="center" wrapText="1"/>
    </xf>
    <xf numFmtId="0" fontId="16" fillId="0" borderId="3" xfId="2" applyFont="1" applyBorder="1" applyAlignment="1">
      <alignment horizontal="left" vertical="center" wrapText="1"/>
    </xf>
    <xf numFmtId="0" fontId="16" fillId="0" borderId="3" xfId="2" applyFont="1" applyBorder="1" applyAlignment="1">
      <alignment vertical="center" wrapText="1"/>
    </xf>
    <xf numFmtId="0" fontId="16" fillId="0" borderId="3" xfId="2" applyFont="1" applyBorder="1" applyAlignment="1">
      <alignment horizontal="justify" vertical="center" wrapText="1"/>
    </xf>
    <xf numFmtId="0" fontId="16" fillId="0" borderId="3" xfId="2" applyFont="1" applyBorder="1" applyAlignment="1">
      <alignment horizontal="center" vertical="center" wrapText="1"/>
    </xf>
    <xf numFmtId="167" fontId="16" fillId="0" borderId="3" xfId="2" applyNumberFormat="1" applyFont="1" applyBorder="1" applyAlignment="1">
      <alignment horizontal="right" vertical="center" wrapText="1"/>
    </xf>
    <xf numFmtId="0" fontId="42" fillId="0" borderId="71" xfId="0" applyFont="1" applyBorder="1" applyAlignment="1">
      <alignment horizontal="justify" vertical="top" wrapText="1"/>
    </xf>
    <xf numFmtId="0" fontId="42" fillId="0" borderId="1" xfId="0" applyFont="1" applyBorder="1" applyAlignment="1">
      <alignment horizontal="justify" vertical="top" wrapText="1"/>
    </xf>
    <xf numFmtId="0" fontId="26" fillId="11" borderId="0" xfId="2" applyFont="1" applyFill="1" applyAlignment="1">
      <alignment vertical="top" wrapText="1"/>
    </xf>
    <xf numFmtId="0" fontId="16" fillId="11" borderId="1" xfId="2" applyFont="1" applyFill="1" applyBorder="1" applyAlignment="1">
      <alignment horizontal="left" vertical="center" wrapText="1"/>
    </xf>
    <xf numFmtId="0" fontId="16" fillId="11" borderId="1" xfId="2" applyFont="1" applyFill="1" applyBorder="1" applyAlignment="1">
      <alignment vertical="center" wrapText="1"/>
    </xf>
    <xf numFmtId="0" fontId="42" fillId="11" borderId="71" xfId="0" applyFont="1" applyFill="1" applyBorder="1" applyAlignment="1">
      <alignment horizontal="justify" vertical="top" wrapText="1"/>
    </xf>
    <xf numFmtId="0" fontId="16" fillId="11" borderId="1" xfId="2" applyFont="1" applyFill="1" applyBorder="1" applyAlignment="1">
      <alignment horizontal="justify" vertical="center" wrapText="1"/>
    </xf>
    <xf numFmtId="0" fontId="16" fillId="11" borderId="1" xfId="2" applyFont="1" applyFill="1" applyBorder="1" applyAlignment="1">
      <alignment horizontal="center" vertical="center" wrapText="1"/>
    </xf>
    <xf numFmtId="167" fontId="16" fillId="11" borderId="1" xfId="2" applyNumberFormat="1" applyFont="1" applyFill="1" applyBorder="1" applyAlignment="1">
      <alignment horizontal="right" vertical="center" wrapText="1"/>
    </xf>
    <xf numFmtId="0" fontId="16" fillId="11" borderId="0" xfId="2" applyFont="1" applyFill="1" applyAlignment="1">
      <alignment vertical="center" wrapText="1"/>
    </xf>
    <xf numFmtId="0" fontId="16" fillId="0" borderId="1" xfId="2" applyFont="1" applyBorder="1" applyAlignment="1">
      <alignment horizontal="justify" vertical="top" wrapText="1"/>
    </xf>
    <xf numFmtId="0" fontId="43" fillId="0" borderId="1" xfId="0" applyFont="1" applyBorder="1" applyAlignment="1">
      <alignment vertical="top" wrapText="1"/>
    </xf>
    <xf numFmtId="3" fontId="16" fillId="0" borderId="1" xfId="2" applyNumberFormat="1" applyFont="1" applyBorder="1" applyAlignment="1">
      <alignment horizontal="center" vertical="center" wrapText="1"/>
    </xf>
    <xf numFmtId="0" fontId="42" fillId="10" borderId="72" xfId="0" applyFont="1" applyFill="1" applyBorder="1" applyAlignment="1">
      <alignment horizontal="justify" vertical="top" wrapText="1"/>
    </xf>
    <xf numFmtId="0" fontId="16" fillId="10" borderId="3" xfId="2" applyFont="1" applyFill="1" applyBorder="1" applyAlignment="1">
      <alignment horizontal="justify" vertical="center" wrapText="1"/>
    </xf>
    <xf numFmtId="0" fontId="16" fillId="10" borderId="3" xfId="2" applyFont="1" applyFill="1" applyBorder="1" applyAlignment="1">
      <alignment horizontal="center" vertical="center" wrapText="1"/>
    </xf>
    <xf numFmtId="0" fontId="26" fillId="10" borderId="1" xfId="2" applyFont="1" applyFill="1" applyBorder="1" applyAlignment="1">
      <alignment horizontal="left" vertical="top" wrapText="1"/>
    </xf>
    <xf numFmtId="167" fontId="16" fillId="10" borderId="3" xfId="2" applyNumberFormat="1" applyFont="1" applyFill="1" applyBorder="1" applyAlignment="1">
      <alignment horizontal="right" vertical="center" wrapText="1"/>
    </xf>
    <xf numFmtId="167" fontId="15" fillId="10" borderId="1" xfId="2" applyNumberFormat="1" applyFont="1" applyFill="1" applyBorder="1" applyAlignment="1">
      <alignment horizontal="left" vertical="top" wrapText="1"/>
    </xf>
    <xf numFmtId="0" fontId="16" fillId="12" borderId="0" xfId="2" applyFont="1" applyFill="1" applyAlignment="1">
      <alignment vertical="center" wrapText="1"/>
    </xf>
    <xf numFmtId="173" fontId="16" fillId="0" borderId="0" xfId="2" applyNumberFormat="1" applyFont="1" applyAlignment="1">
      <alignment horizontal="right" vertical="center" wrapText="1"/>
    </xf>
    <xf numFmtId="42" fontId="18" fillId="0" borderId="2" xfId="0" applyNumberFormat="1" applyFont="1" applyBorder="1" applyAlignment="1">
      <alignment horizontal="left" vertical="top"/>
    </xf>
    <xf numFmtId="41" fontId="18" fillId="0" borderId="61" xfId="14" applyNumberFormat="1" applyFont="1" applyFill="1" applyBorder="1" applyAlignment="1">
      <alignment horizontal="center" vertical="top"/>
    </xf>
    <xf numFmtId="41" fontId="18" fillId="4" borderId="57" xfId="14" applyNumberFormat="1" applyFont="1" applyFill="1" applyBorder="1" applyAlignment="1">
      <alignment horizontal="center" vertical="top"/>
    </xf>
    <xf numFmtId="0" fontId="17" fillId="5" borderId="16" xfId="12" applyFont="1" applyFill="1" applyBorder="1" applyAlignment="1">
      <alignment horizontal="center" vertical="center" wrapText="1"/>
    </xf>
    <xf numFmtId="0" fontId="35" fillId="0" borderId="1" xfId="0" applyFont="1" applyBorder="1" applyAlignment="1">
      <alignment vertical="top" wrapText="1"/>
    </xf>
    <xf numFmtId="0" fontId="25" fillId="0" borderId="0" xfId="12" applyFont="1" applyAlignment="1">
      <alignment vertical="top"/>
    </xf>
    <xf numFmtId="168" fontId="18" fillId="0" borderId="0" xfId="12" applyNumberFormat="1" applyFont="1" applyAlignment="1">
      <alignment vertical="top"/>
    </xf>
    <xf numFmtId="169" fontId="18" fillId="0" borderId="0" xfId="12" applyNumberFormat="1" applyFont="1" applyAlignment="1">
      <alignment vertical="top"/>
    </xf>
    <xf numFmtId="166" fontId="27" fillId="9" borderId="25" xfId="14" applyFont="1" applyFill="1" applyBorder="1" applyAlignment="1">
      <alignment vertical="center"/>
    </xf>
    <xf numFmtId="0" fontId="35" fillId="4" borderId="1" xfId="12" applyFont="1" applyFill="1" applyBorder="1" applyAlignment="1">
      <alignment horizontal="left" vertical="top" wrapText="1"/>
    </xf>
    <xf numFmtId="0" fontId="17" fillId="4" borderId="35" xfId="12" applyFont="1" applyFill="1" applyBorder="1" applyAlignment="1">
      <alignment horizontal="left" vertical="center" wrapText="1"/>
    </xf>
    <xf numFmtId="0" fontId="17" fillId="5" borderId="25" xfId="12" applyFont="1" applyFill="1" applyBorder="1" applyAlignment="1">
      <alignment horizontal="center" vertical="center" wrapText="1"/>
    </xf>
    <xf numFmtId="41" fontId="18" fillId="4" borderId="55" xfId="14" applyNumberFormat="1" applyFont="1" applyFill="1" applyBorder="1" applyAlignment="1">
      <alignment vertical="top"/>
    </xf>
    <xf numFmtId="41" fontId="18" fillId="4" borderId="58" xfId="14" applyNumberFormat="1" applyFont="1" applyFill="1" applyBorder="1" applyAlignment="1">
      <alignment vertical="top"/>
    </xf>
    <xf numFmtId="0" fontId="18" fillId="4" borderId="16" xfId="12" applyFont="1" applyFill="1" applyBorder="1" applyAlignment="1">
      <alignment horizontal="center" vertical="top" wrapText="1"/>
    </xf>
    <xf numFmtId="0" fontId="18" fillId="4" borderId="14" xfId="12" applyFont="1" applyFill="1" applyBorder="1" applyAlignment="1">
      <alignment horizontal="center" vertical="top" wrapText="1"/>
    </xf>
    <xf numFmtId="0" fontId="16" fillId="8" borderId="50" xfId="12" applyFont="1" applyFill="1" applyBorder="1" applyAlignment="1">
      <alignment horizontal="center" vertical="top" wrapText="1"/>
    </xf>
    <xf numFmtId="41" fontId="16" fillId="4" borderId="63" xfId="14" applyNumberFormat="1" applyFont="1" applyFill="1" applyBorder="1" applyAlignment="1">
      <alignment horizontal="right" vertical="top"/>
    </xf>
    <xf numFmtId="41" fontId="16" fillId="4" borderId="13" xfId="14" applyNumberFormat="1" applyFont="1" applyFill="1" applyBorder="1" applyAlignment="1">
      <alignment horizontal="right" vertical="top"/>
    </xf>
    <xf numFmtId="41" fontId="18" fillId="4" borderId="1" xfId="14" applyNumberFormat="1" applyFont="1" applyFill="1" applyBorder="1" applyAlignment="1">
      <alignment horizontal="center" vertical="top"/>
    </xf>
    <xf numFmtId="0" fontId="16" fillId="8" borderId="1" xfId="12" applyFont="1" applyFill="1" applyBorder="1" applyAlignment="1">
      <alignment horizontal="center" vertical="top" wrapText="1"/>
    </xf>
    <xf numFmtId="0" fontId="18" fillId="4" borderId="1" xfId="12" applyFont="1" applyFill="1" applyBorder="1" applyAlignment="1">
      <alignment horizontal="justify" vertical="top" wrapText="1"/>
    </xf>
    <xf numFmtId="9" fontId="16" fillId="0" borderId="3" xfId="12" applyNumberFormat="1" applyFont="1" applyBorder="1" applyAlignment="1">
      <alignment horizontal="center" vertical="top" wrapText="1"/>
    </xf>
    <xf numFmtId="0" fontId="16" fillId="4" borderId="3" xfId="12" applyFont="1" applyFill="1" applyBorder="1" applyAlignment="1">
      <alignment horizontal="left" vertical="top" wrapText="1"/>
    </xf>
    <xf numFmtId="9" fontId="16" fillId="4" borderId="3" xfId="12" applyNumberFormat="1" applyFont="1" applyFill="1" applyBorder="1" applyAlignment="1">
      <alignment horizontal="center" vertical="top" wrapText="1"/>
    </xf>
    <xf numFmtId="9" fontId="16" fillId="0" borderId="4" xfId="12" applyNumberFormat="1" applyFont="1" applyBorder="1" applyAlignment="1">
      <alignment horizontal="center" vertical="top" wrapText="1"/>
    </xf>
    <xf numFmtId="9" fontId="16" fillId="4" borderId="4" xfId="12" applyNumberFormat="1" applyFont="1" applyFill="1" applyBorder="1" applyAlignment="1">
      <alignment horizontal="center" vertical="top" wrapText="1"/>
    </xf>
    <xf numFmtId="0" fontId="19" fillId="0" borderId="0" xfId="9">
      <alignment vertical="top"/>
    </xf>
    <xf numFmtId="0" fontId="62" fillId="0" borderId="57" xfId="9" applyFont="1" applyBorder="1">
      <alignment vertical="top"/>
    </xf>
    <xf numFmtId="0" fontId="62" fillId="0" borderId="0" xfId="9" applyFont="1">
      <alignment vertical="top"/>
    </xf>
    <xf numFmtId="0" fontId="62" fillId="0" borderId="42" xfId="9" applyFont="1" applyBorder="1">
      <alignment vertical="top"/>
    </xf>
    <xf numFmtId="177" fontId="63" fillId="17" borderId="1" xfId="20" applyNumberFormat="1" applyFont="1" applyFill="1" applyBorder="1" applyAlignment="1">
      <alignment horizontal="center" vertical="center" wrapText="1"/>
    </xf>
    <xf numFmtId="177" fontId="23" fillId="3" borderId="9" xfId="20" applyNumberFormat="1" applyFont="1" applyFill="1" applyBorder="1" applyAlignment="1">
      <alignment horizontal="center" vertical="center" wrapText="1"/>
    </xf>
    <xf numFmtId="174" fontId="43" fillId="0" borderId="8" xfId="9" applyNumberFormat="1" applyFont="1" applyBorder="1" applyAlignment="1">
      <alignment vertical="top" wrapText="1"/>
    </xf>
    <xf numFmtId="174" fontId="43" fillId="0" borderId="1" xfId="9" applyNumberFormat="1" applyFont="1" applyBorder="1" applyAlignment="1">
      <alignment vertical="top" wrapText="1"/>
    </xf>
    <xf numFmtId="0" fontId="43" fillId="0" borderId="1" xfId="9" applyFont="1" applyBorder="1" applyAlignment="1">
      <alignment vertical="top" wrapText="1"/>
    </xf>
    <xf numFmtId="0" fontId="43" fillId="0" borderId="8" xfId="9" applyFont="1" applyBorder="1" applyAlignment="1">
      <alignment vertical="top" wrapText="1"/>
    </xf>
    <xf numFmtId="41" fontId="64" fillId="0" borderId="1" xfId="9" applyNumberFormat="1" applyFont="1" applyBorder="1">
      <alignment vertical="top"/>
    </xf>
    <xf numFmtId="41" fontId="64" fillId="0" borderId="9" xfId="9" applyNumberFormat="1" applyFont="1" applyBorder="1">
      <alignment vertical="top"/>
    </xf>
    <xf numFmtId="176" fontId="43" fillId="4" borderId="57" xfId="20" applyFont="1" applyFill="1" applyBorder="1" applyAlignment="1">
      <alignment vertical="top"/>
    </xf>
    <xf numFmtId="0" fontId="43" fillId="4" borderId="0" xfId="9" applyFont="1" applyFill="1">
      <alignment vertical="top"/>
    </xf>
    <xf numFmtId="41" fontId="43" fillId="0" borderId="0" xfId="9" applyNumberFormat="1" applyFont="1">
      <alignment vertical="top"/>
    </xf>
    <xf numFmtId="177" fontId="62" fillId="0" borderId="1" xfId="20" applyNumberFormat="1" applyFont="1" applyBorder="1" applyAlignment="1">
      <alignment horizontal="right" vertical="center"/>
    </xf>
    <xf numFmtId="177" fontId="62" fillId="0" borderId="9" xfId="20" applyNumberFormat="1" applyFont="1" applyBorder="1" applyAlignment="1">
      <alignment horizontal="right" vertical="center"/>
    </xf>
    <xf numFmtId="0" fontId="12" fillId="0" borderId="57" xfId="9" applyFont="1" applyBorder="1" applyAlignment="1"/>
    <xf numFmtId="0" fontId="12" fillId="0" borderId="0" xfId="9" applyFont="1" applyAlignment="1"/>
    <xf numFmtId="0" fontId="12" fillId="0" borderId="42" xfId="9" applyFont="1" applyBorder="1" applyAlignment="1"/>
    <xf numFmtId="0" fontId="65" fillId="2" borderId="1" xfId="9" applyFont="1" applyFill="1" applyBorder="1" applyAlignment="1">
      <alignment horizontal="center" vertical="center" wrapText="1"/>
    </xf>
    <xf numFmtId="177" fontId="62" fillId="0" borderId="1" xfId="9" applyNumberFormat="1" applyFont="1" applyBorder="1">
      <alignment vertical="top"/>
    </xf>
    <xf numFmtId="177" fontId="62" fillId="0" borderId="9" xfId="9" applyNumberFormat="1" applyFont="1" applyBorder="1">
      <alignment vertical="top"/>
    </xf>
    <xf numFmtId="0" fontId="68" fillId="0" borderId="68" xfId="10" applyFont="1" applyBorder="1" applyAlignment="1">
      <alignment vertical="top"/>
    </xf>
    <xf numFmtId="0" fontId="22" fillId="2" borderId="1" xfId="9" applyFont="1" applyFill="1" applyBorder="1" applyAlignment="1">
      <alignment horizontal="center" vertical="center" wrapText="1"/>
    </xf>
    <xf numFmtId="0" fontId="63" fillId="17" borderId="8" xfId="9" applyFont="1" applyFill="1" applyBorder="1" applyAlignment="1">
      <alignment horizontal="center" vertical="center" wrapText="1"/>
    </xf>
    <xf numFmtId="0" fontId="63" fillId="17" borderId="1" xfId="9" applyFont="1" applyFill="1" applyBorder="1" applyAlignment="1">
      <alignment horizontal="center" vertical="center" wrapText="1"/>
    </xf>
    <xf numFmtId="177" fontId="69" fillId="0" borderId="0" xfId="20" applyNumberFormat="1" applyFont="1" applyBorder="1">
      <alignment vertical="top"/>
    </xf>
    <xf numFmtId="0" fontId="19" fillId="0" borderId="42" xfId="9" applyBorder="1">
      <alignment vertical="top"/>
    </xf>
    <xf numFmtId="0" fontId="19" fillId="0" borderId="1" xfId="9" applyBorder="1" applyAlignment="1">
      <alignment horizontal="center" vertical="center"/>
    </xf>
    <xf numFmtId="0" fontId="19" fillId="0" borderId="57" xfId="9" applyBorder="1">
      <alignment vertical="top"/>
    </xf>
    <xf numFmtId="177" fontId="35" fillId="0" borderId="1" xfId="20" applyNumberFormat="1" applyFont="1" applyBorder="1" applyAlignment="1">
      <alignment horizontal="right" vertical="center"/>
    </xf>
    <xf numFmtId="177" fontId="35" fillId="0" borderId="9" xfId="20" applyNumberFormat="1" applyFont="1" applyBorder="1" applyAlignment="1">
      <alignment horizontal="right" vertical="center"/>
    </xf>
    <xf numFmtId="177" fontId="35" fillId="0" borderId="1" xfId="20" applyNumberFormat="1" applyFont="1" applyBorder="1">
      <alignment vertical="top"/>
    </xf>
    <xf numFmtId="177" fontId="35" fillId="0" borderId="9" xfId="20" applyNumberFormat="1" applyFont="1" applyBorder="1">
      <alignment vertical="top"/>
    </xf>
    <xf numFmtId="177" fontId="70" fillId="2" borderId="6" xfId="20" applyNumberFormat="1" applyFont="1" applyFill="1" applyBorder="1" applyAlignment="1">
      <alignment horizontal="center" vertical="center" wrapText="1"/>
    </xf>
    <xf numFmtId="177" fontId="67" fillId="3" borderId="9" xfId="20" applyNumberFormat="1" applyFont="1" applyFill="1" applyBorder="1" applyAlignment="1">
      <alignment horizontal="center" vertical="center" wrapText="1"/>
    </xf>
    <xf numFmtId="177" fontId="71" fillId="0" borderId="1" xfId="20" applyNumberFormat="1" applyFont="1" applyBorder="1" applyAlignment="1">
      <alignment vertical="top"/>
    </xf>
    <xf numFmtId="177" fontId="71" fillId="0" borderId="9" xfId="20" applyNumberFormat="1" applyFont="1" applyBorder="1" applyAlignment="1">
      <alignment vertical="top"/>
    </xf>
    <xf numFmtId="177" fontId="71" fillId="0" borderId="1" xfId="20" applyNumberFormat="1" applyFont="1" applyFill="1" applyBorder="1" applyAlignment="1">
      <alignment vertical="top"/>
    </xf>
    <xf numFmtId="177" fontId="71" fillId="0" borderId="9" xfId="20" applyNumberFormat="1" applyFont="1" applyFill="1" applyBorder="1" applyAlignment="1">
      <alignment vertical="top"/>
    </xf>
    <xf numFmtId="177" fontId="67" fillId="18" borderId="19" xfId="20" applyNumberFormat="1" applyFont="1" applyFill="1" applyBorder="1" applyAlignment="1">
      <alignment vertical="top"/>
    </xf>
    <xf numFmtId="177" fontId="67" fillId="18" borderId="23" xfId="20" applyNumberFormat="1" applyFont="1" applyFill="1" applyBorder="1" applyAlignment="1">
      <alignment vertical="top"/>
    </xf>
    <xf numFmtId="177" fontId="67" fillId="2" borderId="19" xfId="20" applyNumberFormat="1" applyFont="1" applyFill="1" applyBorder="1" applyAlignment="1">
      <alignment vertical="top"/>
    </xf>
    <xf numFmtId="177" fontId="67" fillId="2" borderId="23" xfId="20" applyNumberFormat="1" applyFont="1" applyFill="1" applyBorder="1" applyAlignment="1">
      <alignment vertical="top"/>
    </xf>
    <xf numFmtId="0" fontId="43" fillId="0" borderId="68" xfId="10" applyFont="1" applyBorder="1" applyAlignment="1">
      <alignment vertical="top"/>
    </xf>
    <xf numFmtId="177" fontId="19" fillId="0" borderId="0" xfId="9" applyNumberFormat="1">
      <alignment vertical="top"/>
    </xf>
    <xf numFmtId="0" fontId="20" fillId="0" borderId="1" xfId="0" applyFont="1" applyBorder="1" applyAlignment="1">
      <alignment vertical="top" wrapText="1"/>
    </xf>
    <xf numFmtId="0" fontId="73" fillId="0" borderId="0" xfId="17" applyFont="1" applyAlignment="1">
      <alignment vertical="top" wrapText="1"/>
    </xf>
    <xf numFmtId="0" fontId="74" fillId="0" borderId="0" xfId="17" applyFont="1" applyAlignment="1">
      <alignment horizontal="left" vertical="top" wrapText="1"/>
    </xf>
    <xf numFmtId="0" fontId="75" fillId="0" borderId="0" xfId="17" applyFont="1" applyAlignment="1">
      <alignment horizontal="center" vertical="center" wrapText="1"/>
    </xf>
    <xf numFmtId="167" fontId="74" fillId="0" borderId="0" xfId="17" applyNumberFormat="1" applyFont="1" applyAlignment="1">
      <alignment horizontal="right" vertical="top" wrapText="1"/>
    </xf>
    <xf numFmtId="0" fontId="74" fillId="0" borderId="0" xfId="17" applyFont="1" applyAlignment="1">
      <alignment vertical="top" wrapText="1"/>
    </xf>
    <xf numFmtId="0" fontId="76" fillId="3" borderId="1" xfId="17" applyFont="1" applyFill="1" applyBorder="1" applyAlignment="1">
      <alignment horizontal="center" vertical="center" wrapText="1"/>
    </xf>
    <xf numFmtId="0" fontId="73" fillId="0" borderId="0" xfId="17" applyFont="1" applyAlignment="1">
      <alignment horizontal="center" vertical="center" wrapText="1"/>
    </xf>
    <xf numFmtId="0" fontId="76" fillId="2" borderId="1" xfId="17" applyFont="1" applyFill="1" applyBorder="1" applyAlignment="1">
      <alignment horizontal="center" vertical="center" wrapText="1"/>
    </xf>
    <xf numFmtId="167" fontId="76" fillId="2" borderId="1" xfId="17" applyNumberFormat="1" applyFont="1" applyFill="1" applyBorder="1" applyAlignment="1">
      <alignment horizontal="center" vertical="center" wrapText="1"/>
    </xf>
    <xf numFmtId="0" fontId="74" fillId="0" borderId="0" xfId="17" applyFont="1" applyAlignment="1">
      <alignment horizontal="center" vertical="center" wrapText="1"/>
    </xf>
    <xf numFmtId="0" fontId="73" fillId="0" borderId="0" xfId="17" applyFont="1" applyAlignment="1">
      <alignment horizontal="center" vertical="top" wrapText="1"/>
    </xf>
    <xf numFmtId="0" fontId="74" fillId="0" borderId="1" xfId="17" applyFont="1" applyBorder="1" applyAlignment="1">
      <alignment vertical="top" wrapText="1"/>
    </xf>
    <xf numFmtId="0" fontId="77" fillId="0" borderId="1" xfId="0" applyFont="1" applyBorder="1" applyAlignment="1">
      <alignment vertical="top" wrapText="1"/>
    </xf>
    <xf numFmtId="0" fontId="77" fillId="0" borderId="75" xfId="0" applyFont="1" applyBorder="1" applyAlignment="1">
      <alignment vertical="top" wrapText="1"/>
    </xf>
    <xf numFmtId="0" fontId="74" fillId="0" borderId="1" xfId="17" applyFont="1" applyBorder="1" applyAlignment="1">
      <alignment horizontal="center" vertical="top" wrapText="1"/>
    </xf>
    <xf numFmtId="167" fontId="74" fillId="0" borderId="1" xfId="17" applyNumberFormat="1" applyFont="1" applyBorder="1" applyAlignment="1">
      <alignment horizontal="left" vertical="top" wrapText="1"/>
    </xf>
    <xf numFmtId="0" fontId="9" fillId="0" borderId="1" xfId="0" applyFont="1" applyBorder="1" applyAlignment="1">
      <alignment vertical="top"/>
    </xf>
    <xf numFmtId="0" fontId="74" fillId="0" borderId="1" xfId="17" applyFont="1" applyBorder="1" applyAlignment="1">
      <alignment horizontal="justify" vertical="top" wrapText="1"/>
    </xf>
    <xf numFmtId="0" fontId="9" fillId="0" borderId="17" xfId="0" applyFont="1" applyBorder="1" applyAlignment="1">
      <alignment vertical="top" wrapText="1"/>
    </xf>
    <xf numFmtId="0" fontId="74" fillId="0" borderId="0" xfId="17" applyFont="1" applyAlignment="1">
      <alignment horizontal="left" vertical="center" wrapText="1"/>
    </xf>
    <xf numFmtId="0" fontId="74" fillId="0" borderId="0" xfId="17" applyFont="1" applyAlignment="1">
      <alignment vertical="center" wrapText="1"/>
    </xf>
    <xf numFmtId="0" fontId="74" fillId="0" borderId="0" xfId="17" applyFont="1" applyAlignment="1">
      <alignment horizontal="justify" vertical="center" wrapText="1"/>
    </xf>
    <xf numFmtId="167" fontId="74" fillId="0" borderId="0" xfId="17" applyNumberFormat="1" applyFont="1" applyAlignment="1">
      <alignment horizontal="right" vertical="center" wrapText="1"/>
    </xf>
    <xf numFmtId="0" fontId="73" fillId="0" borderId="0" xfId="17" applyFont="1" applyAlignment="1">
      <alignment vertical="center" wrapText="1"/>
    </xf>
    <xf numFmtId="0" fontId="74" fillId="0" borderId="1" xfId="17" applyFont="1" applyBorder="1" applyAlignment="1">
      <alignment horizontal="left" vertical="top" wrapText="1"/>
    </xf>
    <xf numFmtId="0" fontId="74" fillId="0" borderId="3" xfId="17" applyFont="1" applyBorder="1" applyAlignment="1">
      <alignment horizontal="center" vertical="top" wrapText="1"/>
    </xf>
    <xf numFmtId="0" fontId="74" fillId="0" borderId="3" xfId="17" applyFont="1" applyBorder="1" applyAlignment="1">
      <alignment vertical="top" wrapText="1"/>
    </xf>
    <xf numFmtId="0" fontId="9" fillId="0" borderId="1" xfId="0" applyFont="1" applyBorder="1" applyAlignment="1">
      <alignment vertical="top" wrapText="1"/>
    </xf>
    <xf numFmtId="0" fontId="78" fillId="0" borderId="0" xfId="17" applyFont="1" applyAlignment="1">
      <alignment horizontal="center" vertical="top" wrapText="1"/>
    </xf>
    <xf numFmtId="0" fontId="79" fillId="0" borderId="0" xfId="17" applyFont="1" applyAlignment="1">
      <alignment horizontal="left" vertical="top" wrapText="1"/>
    </xf>
    <xf numFmtId="167" fontId="80" fillId="0" borderId="0" xfId="17" applyNumberFormat="1" applyFont="1" applyAlignment="1">
      <alignment horizontal="right" vertical="top" wrapText="1"/>
    </xf>
    <xf numFmtId="167" fontId="79" fillId="0" borderId="0" xfId="17" applyNumberFormat="1" applyFont="1" applyAlignment="1">
      <alignment horizontal="right" vertical="top" wrapText="1"/>
    </xf>
    <xf numFmtId="0" fontId="79" fillId="0" borderId="0" xfId="17" applyFont="1" applyAlignment="1">
      <alignment vertical="top" wrapText="1"/>
    </xf>
    <xf numFmtId="0" fontId="78" fillId="0" borderId="0" xfId="17" applyFont="1" applyAlignment="1">
      <alignment horizontal="center" vertical="center" wrapText="1"/>
    </xf>
    <xf numFmtId="0" fontId="81" fillId="2" borderId="4" xfId="9" applyFont="1" applyFill="1" applyBorder="1" applyAlignment="1">
      <alignment horizontal="center" vertical="center" wrapText="1"/>
    </xf>
    <xf numFmtId="0" fontId="81" fillId="2" borderId="4" xfId="17" applyFont="1" applyFill="1" applyBorder="1" applyAlignment="1">
      <alignment horizontal="center" vertical="center" wrapText="1"/>
    </xf>
    <xf numFmtId="0" fontId="81" fillId="2" borderId="1" xfId="17" applyFont="1" applyFill="1" applyBorder="1" applyAlignment="1">
      <alignment horizontal="center" vertical="center" wrapText="1"/>
    </xf>
    <xf numFmtId="0" fontId="81" fillId="2" borderId="3" xfId="17" applyFont="1" applyFill="1" applyBorder="1" applyAlignment="1">
      <alignment horizontal="center" vertical="center" wrapText="1"/>
    </xf>
    <xf numFmtId="167" fontId="81" fillId="2" borderId="3" xfId="17" applyNumberFormat="1" applyFont="1" applyFill="1" applyBorder="1" applyAlignment="1">
      <alignment horizontal="center" vertical="center" wrapText="1"/>
    </xf>
    <xf numFmtId="0" fontId="79" fillId="0" borderId="0" xfId="17" applyFont="1" applyAlignment="1">
      <alignment horizontal="center" vertical="center" wrapText="1"/>
    </xf>
    <xf numFmtId="0" fontId="79" fillId="0" borderId="1" xfId="17" applyFont="1" applyBorder="1" applyAlignment="1">
      <alignment vertical="top" wrapText="1"/>
    </xf>
    <xf numFmtId="0" fontId="79" fillId="0" borderId="1" xfId="17" applyFont="1" applyBorder="1" applyAlignment="1">
      <alignment horizontal="left" vertical="top" wrapText="1"/>
    </xf>
    <xf numFmtId="0" fontId="79" fillId="0" borderId="1" xfId="17" applyFont="1" applyBorder="1" applyAlignment="1">
      <alignment horizontal="center" vertical="top" wrapText="1"/>
    </xf>
    <xf numFmtId="167" fontId="79" fillId="0" borderId="1" xfId="17" applyNumberFormat="1" applyFont="1" applyBorder="1" applyAlignment="1">
      <alignment horizontal="center" vertical="top" wrapText="1"/>
    </xf>
    <xf numFmtId="167" fontId="79" fillId="0" borderId="1" xfId="17" applyNumberFormat="1" applyFont="1" applyBorder="1" applyAlignment="1">
      <alignment horizontal="left" vertical="top" wrapText="1"/>
    </xf>
    <xf numFmtId="167" fontId="79" fillId="0" borderId="1" xfId="17" applyNumberFormat="1" applyFont="1" applyBorder="1" applyAlignment="1">
      <alignment horizontal="left" vertical="top"/>
    </xf>
    <xf numFmtId="0" fontId="5" fillId="0" borderId="1" xfId="0" applyFont="1" applyBorder="1" applyAlignment="1">
      <alignment vertical="top" wrapText="1"/>
    </xf>
    <xf numFmtId="0" fontId="79" fillId="0" borderId="1" xfId="0" applyFont="1" applyBorder="1" applyAlignment="1">
      <alignment vertical="top" wrapText="1"/>
    </xf>
    <xf numFmtId="167" fontId="79" fillId="0" borderId="1" xfId="17" applyNumberFormat="1" applyFont="1" applyBorder="1" applyAlignment="1">
      <alignment horizontal="right" vertical="top" wrapText="1"/>
    </xf>
    <xf numFmtId="0" fontId="5" fillId="0" borderId="1" xfId="0" applyFont="1" applyBorder="1" applyAlignment="1">
      <alignment vertical="top"/>
    </xf>
    <xf numFmtId="0" fontId="79" fillId="0" borderId="3" xfId="17" applyFont="1" applyBorder="1" applyAlignment="1">
      <alignment vertical="top" wrapText="1"/>
    </xf>
    <xf numFmtId="0" fontId="5" fillId="0" borderId="1" xfId="0" applyFont="1" applyBorder="1" applyAlignment="1">
      <alignment horizontal="left" vertical="top" wrapText="1"/>
    </xf>
    <xf numFmtId="0" fontId="79" fillId="0" borderId="0" xfId="17" applyFont="1" applyAlignment="1">
      <alignment vertical="center" wrapText="1"/>
    </xf>
    <xf numFmtId="0" fontId="79" fillId="0" borderId="0" xfId="17" applyFont="1" applyAlignment="1">
      <alignment horizontal="left" vertical="center" wrapText="1"/>
    </xf>
    <xf numFmtId="0" fontId="79" fillId="0" borderId="3" xfId="0" applyFont="1" applyBorder="1" applyAlignment="1">
      <alignment vertical="top" wrapText="1"/>
    </xf>
    <xf numFmtId="0" fontId="82" fillId="0" borderId="0" xfId="9" applyFont="1" applyAlignment="1">
      <alignment horizontal="left" vertical="top"/>
    </xf>
    <xf numFmtId="0" fontId="79" fillId="0" borderId="0" xfId="17" applyFont="1" applyAlignment="1">
      <alignment horizontal="justify" vertical="center" wrapText="1"/>
    </xf>
    <xf numFmtId="167" fontId="79" fillId="0" borderId="0" xfId="17" applyNumberFormat="1" applyFont="1" applyAlignment="1">
      <alignment horizontal="right" vertical="center" wrapText="1"/>
    </xf>
    <xf numFmtId="0" fontId="0" fillId="0" borderId="1" xfId="0" applyBorder="1" applyAlignment="1">
      <alignment vertical="top"/>
    </xf>
    <xf numFmtId="167" fontId="74" fillId="0" borderId="0" xfId="17" applyNumberFormat="1" applyFont="1" applyAlignment="1">
      <alignment vertical="top" wrapText="1"/>
    </xf>
    <xf numFmtId="0" fontId="74" fillId="0" borderId="3" xfId="17" applyFont="1" applyBorder="1" applyAlignment="1">
      <alignment horizontal="justify" vertical="top" wrapText="1"/>
    </xf>
    <xf numFmtId="0" fontId="9" fillId="0" borderId="63" xfId="0" applyFont="1" applyBorder="1" applyAlignment="1">
      <alignment vertical="top" wrapText="1"/>
    </xf>
    <xf numFmtId="0" fontId="0" fillId="4" borderId="0" xfId="0" applyFill="1" applyAlignment="1">
      <alignment vertical="center" wrapText="1"/>
    </xf>
    <xf numFmtId="0" fontId="9" fillId="0" borderId="3" xfId="0" applyFont="1" applyBorder="1" applyAlignment="1">
      <alignment vertical="top"/>
    </xf>
    <xf numFmtId="0" fontId="73" fillId="0" borderId="1" xfId="17" applyFont="1" applyBorder="1" applyAlignment="1">
      <alignment vertical="top" wrapText="1"/>
    </xf>
    <xf numFmtId="0" fontId="79" fillId="4" borderId="1" xfId="17" applyFont="1" applyFill="1" applyBorder="1" applyAlignment="1">
      <alignment vertical="top" wrapText="1"/>
    </xf>
    <xf numFmtId="0" fontId="0" fillId="4" borderId="1" xfId="0" applyFill="1" applyBorder="1" applyAlignment="1">
      <alignment vertical="top" wrapText="1"/>
    </xf>
    <xf numFmtId="0" fontId="16" fillId="4" borderId="1" xfId="0" applyFont="1" applyFill="1" applyBorder="1" applyAlignment="1">
      <alignment vertical="top" wrapText="1"/>
    </xf>
    <xf numFmtId="0" fontId="0" fillId="4" borderId="0" xfId="0" applyFill="1" applyAlignment="1">
      <alignment vertical="top" wrapText="1"/>
    </xf>
    <xf numFmtId="0" fontId="74" fillId="0" borderId="0" xfId="17" applyFont="1" applyAlignment="1">
      <alignment horizontal="justify" vertical="top" wrapText="1"/>
    </xf>
    <xf numFmtId="0" fontId="74" fillId="0" borderId="0" xfId="17" applyFont="1" applyAlignment="1">
      <alignment horizontal="center" vertical="top" wrapText="1"/>
    </xf>
    <xf numFmtId="0" fontId="79" fillId="0" borderId="0" xfId="17" applyFont="1" applyAlignment="1">
      <alignment wrapText="1"/>
    </xf>
    <xf numFmtId="0" fontId="79" fillId="0" borderId="1" xfId="17" applyFont="1" applyBorder="1" applyAlignment="1">
      <alignment wrapText="1"/>
    </xf>
    <xf numFmtId="0" fontId="79" fillId="0" borderId="0" xfId="17" applyFont="1" applyAlignment="1">
      <alignment horizontal="left" wrapText="1"/>
    </xf>
    <xf numFmtId="0" fontId="82" fillId="0" borderId="0" xfId="9" applyFont="1" applyAlignment="1">
      <alignment horizontal="center" vertical="top"/>
    </xf>
    <xf numFmtId="0" fontId="79" fillId="0" borderId="1" xfId="0" applyFont="1" applyBorder="1" applyAlignment="1" applyProtection="1">
      <alignment vertical="top" wrapText="1"/>
      <protection locked="0"/>
    </xf>
    <xf numFmtId="0" fontId="3" fillId="0" borderId="1" xfId="0" applyFont="1" applyBorder="1" applyAlignment="1">
      <alignment vertical="top" wrapText="1"/>
    </xf>
    <xf numFmtId="0" fontId="0" fillId="4" borderId="0" xfId="0" applyFill="1" applyAlignment="1">
      <alignment horizontal="left" vertical="top" wrapText="1"/>
    </xf>
    <xf numFmtId="44" fontId="43" fillId="0" borderId="1" xfId="24" applyFont="1" applyBorder="1" applyAlignment="1">
      <alignment horizontal="right" vertical="top" wrapText="1"/>
    </xf>
    <xf numFmtId="44" fontId="43" fillId="0" borderId="1" xfId="24" applyFont="1" applyFill="1" applyBorder="1" applyAlignment="1">
      <alignment horizontal="right" vertical="top" wrapText="1"/>
    </xf>
    <xf numFmtId="44" fontId="19" fillId="0" borderId="1" xfId="24" applyFont="1" applyBorder="1" applyAlignment="1">
      <alignment horizontal="right" vertical="top" wrapText="1"/>
    </xf>
    <xf numFmtId="44" fontId="19" fillId="0" borderId="9" xfId="24" applyFont="1" applyBorder="1" applyAlignment="1">
      <alignment horizontal="right" vertical="top" wrapText="1"/>
    </xf>
    <xf numFmtId="49" fontId="43" fillId="0" borderId="8" xfId="9" applyNumberFormat="1" applyFont="1" applyBorder="1" applyAlignment="1">
      <alignment vertical="top" wrapText="1"/>
    </xf>
    <xf numFmtId="44" fontId="19" fillId="0" borderId="0" xfId="9" applyNumberFormat="1">
      <alignment vertical="top"/>
    </xf>
    <xf numFmtId="177" fontId="35" fillId="0" borderId="1" xfId="20" applyNumberFormat="1" applyFont="1" applyBorder="1" applyAlignment="1">
      <alignment horizontal="center" vertical="top"/>
    </xf>
    <xf numFmtId="6" fontId="43" fillId="0" borderId="1" xfId="24" applyNumberFormat="1" applyFont="1" applyBorder="1" applyAlignment="1">
      <alignment horizontal="right" vertical="top" wrapText="1"/>
    </xf>
    <xf numFmtId="0" fontId="79" fillId="0" borderId="0" xfId="17" applyFont="1" applyAlignment="1">
      <alignment horizontal="justify" vertical="top" wrapText="1"/>
    </xf>
    <xf numFmtId="0" fontId="79" fillId="0" borderId="0" xfId="17" applyFont="1" applyAlignment="1">
      <alignment horizontal="center" vertical="top" wrapText="1"/>
    </xf>
    <xf numFmtId="0" fontId="0" fillId="4" borderId="0" xfId="0" applyFill="1" applyAlignment="1">
      <alignment horizontal="left" vertical="top"/>
    </xf>
    <xf numFmtId="0" fontId="79" fillId="0" borderId="1" xfId="36"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79" fillId="0" borderId="1" xfId="36" applyFont="1" applyBorder="1" applyAlignment="1">
      <alignment horizontal="justify" vertical="center" wrapText="1"/>
    </xf>
    <xf numFmtId="0" fontId="79" fillId="0" borderId="1" xfId="36" applyFont="1" applyBorder="1" applyAlignment="1">
      <alignment horizontal="justify" vertical="top" wrapText="1"/>
    </xf>
    <xf numFmtId="0" fontId="0" fillId="4" borderId="74" xfId="0" applyFill="1" applyBorder="1" applyAlignment="1">
      <alignment horizontal="left" vertical="top" wrapText="1"/>
    </xf>
    <xf numFmtId="0" fontId="0" fillId="4" borderId="0" xfId="0" applyFill="1" applyAlignment="1">
      <alignment horizontal="left" vertical="top" wrapText="1"/>
    </xf>
    <xf numFmtId="0" fontId="0" fillId="0" borderId="74" xfId="0" applyBorder="1" applyAlignment="1">
      <alignment horizontal="left" vertical="top" wrapText="1"/>
    </xf>
    <xf numFmtId="0" fontId="80" fillId="0" borderId="0" xfId="17" applyFont="1" applyAlignment="1">
      <alignment horizontal="center" vertical="center" wrapText="1"/>
    </xf>
    <xf numFmtId="0" fontId="81" fillId="3" borderId="1" xfId="9" applyFont="1" applyFill="1" applyBorder="1" applyAlignment="1">
      <alignment horizontal="center" vertical="center" wrapText="1"/>
    </xf>
    <xf numFmtId="0" fontId="81" fillId="3" borderId="1" xfId="17" applyFont="1" applyFill="1" applyBorder="1" applyAlignment="1">
      <alignment horizontal="center" vertical="center" wrapText="1"/>
    </xf>
    <xf numFmtId="0" fontId="83" fillId="3" borderId="1" xfId="17" applyFont="1" applyFill="1" applyBorder="1" applyAlignment="1">
      <alignment horizontal="center" vertical="center" wrapText="1"/>
    </xf>
    <xf numFmtId="0" fontId="75" fillId="0" borderId="0" xfId="17" applyFont="1" applyAlignment="1">
      <alignment horizontal="center" vertical="center" wrapText="1"/>
    </xf>
    <xf numFmtId="0" fontId="76" fillId="3" borderId="2" xfId="17" applyFont="1" applyFill="1" applyBorder="1" applyAlignment="1">
      <alignment horizontal="center" vertical="center" wrapText="1"/>
    </xf>
    <xf numFmtId="0" fontId="76" fillId="3" borderId="17" xfId="17" applyFont="1" applyFill="1" applyBorder="1" applyAlignment="1">
      <alignment horizontal="center" vertical="center" wrapText="1"/>
    </xf>
    <xf numFmtId="0" fontId="76" fillId="3" borderId="1" xfId="17" applyFont="1" applyFill="1" applyBorder="1" applyAlignment="1">
      <alignment horizontal="center" vertical="center" wrapText="1"/>
    </xf>
    <xf numFmtId="0" fontId="76" fillId="3" borderId="2" xfId="9" applyFont="1" applyFill="1" applyBorder="1" applyAlignment="1">
      <alignment horizontal="center" vertical="center" wrapText="1"/>
    </xf>
    <xf numFmtId="0" fontId="76" fillId="3" borderId="77" xfId="9" applyFont="1" applyFill="1" applyBorder="1" applyAlignment="1">
      <alignment horizontal="center" vertical="center" wrapText="1"/>
    </xf>
    <xf numFmtId="0" fontId="76" fillId="3" borderId="17" xfId="9" applyFont="1" applyFill="1" applyBorder="1" applyAlignment="1">
      <alignment horizontal="center" vertical="center" wrapText="1"/>
    </xf>
    <xf numFmtId="0" fontId="22" fillId="2" borderId="8" xfId="9" applyFont="1" applyFill="1" applyBorder="1" applyAlignment="1">
      <alignment horizontal="center" vertical="center" wrapText="1"/>
    </xf>
    <xf numFmtId="0" fontId="22" fillId="2" borderId="1" xfId="9" applyFont="1" applyFill="1" applyBorder="1" applyAlignment="1">
      <alignment horizontal="center" vertical="center" wrapText="1"/>
    </xf>
    <xf numFmtId="0" fontId="19" fillId="0" borderId="33" xfId="9" applyBorder="1" applyAlignment="1">
      <alignment horizontal="left" vertical="top"/>
    </xf>
    <xf numFmtId="0" fontId="19" fillId="0" borderId="77" xfId="9" applyBorder="1" applyAlignment="1">
      <alignment horizontal="left" vertical="top"/>
    </xf>
    <xf numFmtId="0" fontId="19" fillId="0" borderId="17" xfId="9" applyBorder="1" applyAlignment="1">
      <alignment horizontal="left" vertical="top"/>
    </xf>
    <xf numFmtId="0" fontId="12" fillId="0" borderId="33" xfId="9" applyFont="1" applyBorder="1" applyAlignment="1">
      <alignment horizontal="left"/>
    </xf>
    <xf numFmtId="0" fontId="12" fillId="0" borderId="77" xfId="9" applyFont="1" applyBorder="1" applyAlignment="1">
      <alignment horizontal="left"/>
    </xf>
    <xf numFmtId="0" fontId="12" fillId="0" borderId="78" xfId="9" applyFont="1" applyBorder="1" applyAlignment="1">
      <alignment horizontal="left"/>
    </xf>
    <xf numFmtId="176" fontId="35" fillId="0" borderId="8" xfId="20" applyFont="1" applyBorder="1" applyAlignment="1">
      <alignment horizontal="left" vertical="center" wrapText="1"/>
    </xf>
    <xf numFmtId="176" fontId="35" fillId="0" borderId="1" xfId="20" applyFont="1" applyBorder="1" applyAlignment="1">
      <alignment horizontal="left" vertical="center" wrapText="1"/>
    </xf>
    <xf numFmtId="0" fontId="19" fillId="0" borderId="1" xfId="9" applyBorder="1" applyAlignment="1">
      <alignment horizontal="left" vertical="center" wrapText="1"/>
    </xf>
    <xf numFmtId="176" fontId="62" fillId="0" borderId="8" xfId="20" applyFont="1" applyBorder="1" applyAlignment="1">
      <alignment horizontal="center" vertical="top"/>
    </xf>
    <xf numFmtId="176" fontId="62" fillId="0" borderId="1" xfId="20" applyFont="1" applyBorder="1" applyAlignment="1">
      <alignment horizontal="center" vertical="top"/>
    </xf>
    <xf numFmtId="0" fontId="72" fillId="0" borderId="36" xfId="9" applyFont="1" applyBorder="1" applyAlignment="1">
      <alignment horizontal="center" vertical="top"/>
    </xf>
    <xf numFmtId="0" fontId="72" fillId="0" borderId="68" xfId="9" applyFont="1" applyBorder="1" applyAlignment="1">
      <alignment horizontal="center" vertical="top"/>
    </xf>
    <xf numFmtId="0" fontId="72" fillId="0" borderId="62" xfId="9" applyFont="1" applyBorder="1" applyAlignment="1">
      <alignment horizontal="center" vertical="top"/>
    </xf>
    <xf numFmtId="0" fontId="72" fillId="0" borderId="57" xfId="9" applyFont="1" applyBorder="1" applyAlignment="1">
      <alignment horizontal="center" vertical="top"/>
    </xf>
    <xf numFmtId="0" fontId="72" fillId="0" borderId="0" xfId="9" applyFont="1" applyAlignment="1">
      <alignment horizontal="center" vertical="top"/>
    </xf>
    <xf numFmtId="0" fontId="72" fillId="0" borderId="42" xfId="9" applyFont="1" applyBorder="1" applyAlignment="1">
      <alignment horizontal="center" vertical="top"/>
    </xf>
    <xf numFmtId="0" fontId="63" fillId="17" borderId="8" xfId="9" applyFont="1" applyFill="1" applyBorder="1" applyAlignment="1">
      <alignment horizontal="center" vertical="center" wrapText="1"/>
    </xf>
    <xf numFmtId="0" fontId="63" fillId="17" borderId="1" xfId="9" applyFont="1" applyFill="1" applyBorder="1" applyAlignment="1">
      <alignment horizontal="center" vertical="center" wrapText="1"/>
    </xf>
    <xf numFmtId="0" fontId="63" fillId="17" borderId="1" xfId="9" applyFont="1" applyFill="1" applyBorder="1" applyAlignment="1">
      <alignment horizontal="left" vertical="center" wrapText="1"/>
    </xf>
    <xf numFmtId="0" fontId="72" fillId="0" borderId="57" xfId="9" applyFont="1" applyBorder="1" applyAlignment="1">
      <alignment horizontal="center" vertical="center" wrapText="1"/>
    </xf>
    <xf numFmtId="0" fontId="72" fillId="0" borderId="0" xfId="9" applyFont="1" applyAlignment="1">
      <alignment horizontal="center" vertical="center" wrapText="1"/>
    </xf>
    <xf numFmtId="0" fontId="72" fillId="0" borderId="42" xfId="9" applyFont="1" applyBorder="1" applyAlignment="1">
      <alignment horizontal="center" vertical="center" wrapText="1"/>
    </xf>
    <xf numFmtId="0" fontId="62" fillId="0" borderId="8" xfId="9" applyFont="1" applyBorder="1" applyAlignment="1">
      <alignment horizontal="center" vertical="top"/>
    </xf>
    <xf numFmtId="0" fontId="62" fillId="0" borderId="1" xfId="9" applyFont="1" applyBorder="1" applyAlignment="1">
      <alignment horizontal="center" vertical="top"/>
    </xf>
    <xf numFmtId="0" fontId="67" fillId="2" borderId="27" xfId="9" applyFont="1" applyFill="1" applyBorder="1" applyAlignment="1">
      <alignment horizontal="center" vertical="center" wrapText="1"/>
    </xf>
    <xf numFmtId="0" fontId="67" fillId="2" borderId="21" xfId="9" applyFont="1" applyFill="1" applyBorder="1" applyAlignment="1">
      <alignment horizontal="center" vertical="center" wrapText="1"/>
    </xf>
    <xf numFmtId="0" fontId="67" fillId="2" borderId="22" xfId="9" applyFont="1" applyFill="1" applyBorder="1" applyAlignment="1">
      <alignment horizontal="center" vertical="center" wrapText="1"/>
    </xf>
    <xf numFmtId="0" fontId="67" fillId="2" borderId="31" xfId="9" applyFont="1" applyFill="1" applyBorder="1" applyAlignment="1">
      <alignment horizontal="center" vertical="center" wrapText="1"/>
    </xf>
    <xf numFmtId="0" fontId="67" fillId="2" borderId="26" xfId="9" applyFont="1" applyFill="1" applyBorder="1" applyAlignment="1">
      <alignment horizontal="center" vertical="center" wrapText="1"/>
    </xf>
    <xf numFmtId="0" fontId="67" fillId="2" borderId="32" xfId="9" applyFont="1" applyFill="1" applyBorder="1" applyAlignment="1">
      <alignment horizontal="center" vertical="center" wrapText="1"/>
    </xf>
    <xf numFmtId="0" fontId="66" fillId="0" borderId="33" xfId="9" applyFont="1" applyBorder="1" applyAlignment="1">
      <alignment horizontal="center" vertical="center" wrapText="1"/>
    </xf>
    <xf numFmtId="0" fontId="66" fillId="0" borderId="77" xfId="9" applyFont="1" applyBorder="1" applyAlignment="1">
      <alignment horizontal="center" vertical="center" wrapText="1"/>
    </xf>
    <xf numFmtId="0" fontId="66" fillId="0" borderId="17" xfId="9" applyFont="1" applyBorder="1" applyAlignment="1">
      <alignment horizontal="center" vertical="center" wrapText="1"/>
    </xf>
    <xf numFmtId="0" fontId="66" fillId="0" borderId="33" xfId="9" applyFont="1" applyBorder="1" applyAlignment="1">
      <alignment horizontal="center" vertical="center"/>
    </xf>
    <xf numFmtId="0" fontId="66" fillId="0" borderId="77" xfId="9" applyFont="1" applyBorder="1" applyAlignment="1">
      <alignment horizontal="center" vertical="center"/>
    </xf>
    <xf numFmtId="0" fontId="66" fillId="0" borderId="17" xfId="9" applyFont="1" applyBorder="1" applyAlignment="1">
      <alignment horizontal="center" vertical="center"/>
    </xf>
    <xf numFmtId="0" fontId="67" fillId="18" borderId="27" xfId="9" applyFont="1" applyFill="1" applyBorder="1" applyAlignment="1">
      <alignment horizontal="center" vertical="center" wrapText="1"/>
    </xf>
    <xf numFmtId="0" fontId="67" fillId="18" borderId="21" xfId="9" applyFont="1" applyFill="1" applyBorder="1" applyAlignment="1">
      <alignment horizontal="center" vertical="center" wrapText="1"/>
    </xf>
    <xf numFmtId="0" fontId="67" fillId="18" borderId="22" xfId="9" applyFont="1" applyFill="1" applyBorder="1" applyAlignment="1">
      <alignment horizontal="center" vertical="center" wrapText="1"/>
    </xf>
    <xf numFmtId="0" fontId="16" fillId="4" borderId="27" xfId="12" applyFont="1" applyFill="1" applyBorder="1" applyAlignment="1">
      <alignment horizontal="left" vertical="center" wrapText="1"/>
    </xf>
    <xf numFmtId="0" fontId="16" fillId="4" borderId="21" xfId="12" applyFont="1" applyFill="1" applyBorder="1" applyAlignment="1">
      <alignment horizontal="left" vertical="center" wrapText="1"/>
    </xf>
    <xf numFmtId="0" fontId="16" fillId="4" borderId="44" xfId="12" applyFont="1" applyFill="1" applyBorder="1" applyAlignment="1">
      <alignment horizontal="left" vertical="center" wrapText="1"/>
    </xf>
    <xf numFmtId="0" fontId="17" fillId="5" borderId="28" xfId="12" applyFont="1" applyFill="1" applyBorder="1" applyAlignment="1">
      <alignment horizontal="center" vertical="center" wrapText="1"/>
    </xf>
    <xf numFmtId="0" fontId="17" fillId="5" borderId="35" xfId="12" applyFont="1" applyFill="1" applyBorder="1" applyAlignment="1">
      <alignment horizontal="center" vertical="center" wrapText="1"/>
    </xf>
    <xf numFmtId="0" fontId="17" fillId="5" borderId="29" xfId="12" applyFont="1" applyFill="1" applyBorder="1" applyAlignment="1">
      <alignment horizontal="center" vertical="center" wrapText="1"/>
    </xf>
    <xf numFmtId="0" fontId="17" fillId="6" borderId="35" xfId="12" applyFont="1" applyFill="1" applyBorder="1" applyAlignment="1">
      <alignment horizontal="center" vertical="center" wrapText="1"/>
    </xf>
    <xf numFmtId="0" fontId="17" fillId="6" borderId="29" xfId="12" applyFont="1" applyFill="1" applyBorder="1" applyAlignment="1">
      <alignment horizontal="center" vertical="center" wrapText="1"/>
    </xf>
    <xf numFmtId="0" fontId="27" fillId="4" borderId="28" xfId="12" applyFont="1" applyFill="1" applyBorder="1" applyAlignment="1">
      <alignment horizontal="center" vertical="center" wrapText="1"/>
    </xf>
    <xf numFmtId="0" fontId="27" fillId="4" borderId="35" xfId="12" applyFont="1" applyFill="1" applyBorder="1" applyAlignment="1">
      <alignment horizontal="center" vertical="center" wrapText="1"/>
    </xf>
    <xf numFmtId="0" fontId="27" fillId="4" borderId="29" xfId="12" applyFont="1" applyFill="1" applyBorder="1" applyAlignment="1">
      <alignment horizontal="center" vertical="center" wrapText="1"/>
    </xf>
    <xf numFmtId="0" fontId="24" fillId="4" borderId="28" xfId="12" applyFont="1" applyFill="1" applyBorder="1" applyAlignment="1">
      <alignment horizontal="center" vertical="center"/>
    </xf>
    <xf numFmtId="0" fontId="24" fillId="4" borderId="35" xfId="12" applyFont="1" applyFill="1" applyBorder="1" applyAlignment="1">
      <alignment horizontal="center" vertical="center"/>
    </xf>
    <xf numFmtId="0" fontId="24" fillId="4" borderId="29" xfId="12" applyFont="1" applyFill="1" applyBorder="1" applyAlignment="1">
      <alignment horizontal="center" vertical="center"/>
    </xf>
    <xf numFmtId="0" fontId="17" fillId="4" borderId="28" xfId="12" applyFont="1" applyFill="1" applyBorder="1" applyAlignment="1">
      <alignment horizontal="center" vertical="center" wrapText="1"/>
    </xf>
    <xf numFmtId="0" fontId="17" fillId="4" borderId="35" xfId="12" applyFont="1" applyFill="1" applyBorder="1" applyAlignment="1">
      <alignment horizontal="center" vertical="center" wrapText="1"/>
    </xf>
    <xf numFmtId="0" fontId="17" fillId="4" borderId="29" xfId="12" applyFont="1" applyFill="1" applyBorder="1" applyAlignment="1">
      <alignment horizontal="center" vertical="center" wrapText="1"/>
    </xf>
    <xf numFmtId="0" fontId="17" fillId="4" borderId="28" xfId="12" applyFont="1" applyFill="1" applyBorder="1" applyAlignment="1">
      <alignment horizontal="center" vertical="center"/>
    </xf>
    <xf numFmtId="0" fontId="17" fillId="4" borderId="35" xfId="12" applyFont="1" applyFill="1" applyBorder="1" applyAlignment="1">
      <alignment horizontal="center" vertical="center"/>
    </xf>
    <xf numFmtId="0" fontId="17" fillId="4" borderId="29" xfId="12" applyFont="1" applyFill="1" applyBorder="1" applyAlignment="1">
      <alignment horizontal="center" vertical="center"/>
    </xf>
    <xf numFmtId="0" fontId="17" fillId="4" borderId="28" xfId="12" applyFont="1" applyFill="1" applyBorder="1" applyAlignment="1">
      <alignment horizontal="left" vertical="center" wrapText="1"/>
    </xf>
    <xf numFmtId="0" fontId="17" fillId="4" borderId="35" xfId="12" applyFont="1" applyFill="1" applyBorder="1" applyAlignment="1">
      <alignment horizontal="left" vertical="center" wrapText="1"/>
    </xf>
    <xf numFmtId="0" fontId="17" fillId="4" borderId="29" xfId="12" applyFont="1" applyFill="1" applyBorder="1" applyAlignment="1">
      <alignment horizontal="left" vertical="center" wrapText="1"/>
    </xf>
    <xf numFmtId="0" fontId="16" fillId="4" borderId="31" xfId="12" applyFont="1" applyFill="1" applyBorder="1" applyAlignment="1">
      <alignment horizontal="left" wrapText="1"/>
    </xf>
    <xf numFmtId="0" fontId="16" fillId="4" borderId="26" xfId="12" applyFont="1" applyFill="1" applyBorder="1" applyAlignment="1">
      <alignment horizontal="left" wrapText="1"/>
    </xf>
    <xf numFmtId="0" fontId="16" fillId="4" borderId="41" xfId="12" applyFont="1" applyFill="1" applyBorder="1" applyAlignment="1">
      <alignment horizontal="left" wrapText="1"/>
    </xf>
    <xf numFmtId="0" fontId="17" fillId="6" borderId="28" xfId="12" applyFont="1" applyFill="1" applyBorder="1" applyAlignment="1">
      <alignment horizontal="center" vertical="center" wrapText="1"/>
    </xf>
    <xf numFmtId="0" fontId="17" fillId="4" borderId="37" xfId="12" applyFont="1" applyFill="1" applyBorder="1" applyAlignment="1">
      <alignment horizontal="center" vertical="center" wrapText="1"/>
    </xf>
    <xf numFmtId="0" fontId="17" fillId="4" borderId="48" xfId="12" applyFont="1" applyFill="1" applyBorder="1" applyAlignment="1">
      <alignment horizontal="center" vertical="center" wrapText="1"/>
    </xf>
    <xf numFmtId="0" fontId="17" fillId="4" borderId="25" xfId="12" applyFont="1" applyFill="1" applyBorder="1" applyAlignment="1">
      <alignment horizontal="center" vertical="center" wrapText="1"/>
    </xf>
    <xf numFmtId="0" fontId="17" fillId="6" borderId="37" xfId="12" applyFont="1" applyFill="1" applyBorder="1" applyAlignment="1">
      <alignment horizontal="center" vertical="center" wrapText="1"/>
    </xf>
    <xf numFmtId="0" fontId="17" fillId="6" borderId="25" xfId="12" applyFont="1" applyFill="1" applyBorder="1" applyAlignment="1">
      <alignment horizontal="center" vertical="center" wrapText="1"/>
    </xf>
    <xf numFmtId="0" fontId="17" fillId="6" borderId="45" xfId="12" applyFont="1" applyFill="1" applyBorder="1" applyAlignment="1">
      <alignment horizontal="center" vertical="center" wrapText="1"/>
    </xf>
    <xf numFmtId="0" fontId="17" fillId="6" borderId="49" xfId="12" applyFont="1" applyFill="1" applyBorder="1" applyAlignment="1">
      <alignment horizontal="center" vertical="center" wrapText="1"/>
    </xf>
    <xf numFmtId="0" fontId="17" fillId="6" borderId="47" xfId="12" applyFont="1" applyFill="1" applyBorder="1" applyAlignment="1">
      <alignment horizontal="center" vertical="center" wrapText="1"/>
    </xf>
    <xf numFmtId="0" fontId="17" fillId="6" borderId="51" xfId="12" applyFont="1" applyFill="1" applyBorder="1" applyAlignment="1">
      <alignment horizontal="center" vertical="center" wrapText="1"/>
    </xf>
    <xf numFmtId="0" fontId="17" fillId="7" borderId="37" xfId="12" applyFont="1" applyFill="1" applyBorder="1" applyAlignment="1">
      <alignment horizontal="center" vertical="center" wrapText="1"/>
    </xf>
    <xf numFmtId="0" fontId="17" fillId="7" borderId="25" xfId="12" applyFont="1" applyFill="1" applyBorder="1" applyAlignment="1">
      <alignment horizontal="center" vertical="center" wrapText="1"/>
    </xf>
    <xf numFmtId="0" fontId="17" fillId="5" borderId="37" xfId="12" applyFont="1" applyFill="1" applyBorder="1" applyAlignment="1">
      <alignment horizontal="center" vertical="center"/>
    </xf>
    <xf numFmtId="0" fontId="17" fillId="5" borderId="25" xfId="12" applyFont="1" applyFill="1" applyBorder="1" applyAlignment="1">
      <alignment horizontal="center" vertical="center"/>
    </xf>
    <xf numFmtId="0" fontId="17" fillId="5" borderId="45" xfId="12" applyFont="1" applyFill="1" applyBorder="1" applyAlignment="1">
      <alignment horizontal="center" vertical="center" wrapText="1"/>
    </xf>
    <xf numFmtId="0" fontId="17" fillId="5" borderId="49" xfId="12" applyFont="1" applyFill="1" applyBorder="1" applyAlignment="1">
      <alignment horizontal="center" vertical="center" wrapText="1"/>
    </xf>
    <xf numFmtId="0" fontId="17" fillId="5" borderId="46" xfId="12" applyFont="1" applyFill="1" applyBorder="1" applyAlignment="1">
      <alignment horizontal="center" vertical="center" wrapText="1"/>
    </xf>
    <xf numFmtId="0" fontId="17" fillId="5" borderId="50" xfId="12" applyFont="1" applyFill="1" applyBorder="1" applyAlignment="1">
      <alignment horizontal="center" vertical="center" wrapText="1"/>
    </xf>
    <xf numFmtId="0" fontId="17" fillId="5" borderId="46" xfId="12" applyFont="1" applyFill="1" applyBorder="1" applyAlignment="1">
      <alignment horizontal="center" vertical="center"/>
    </xf>
    <xf numFmtId="0" fontId="17" fillId="5" borderId="50" xfId="12" applyFont="1" applyFill="1" applyBorder="1" applyAlignment="1">
      <alignment horizontal="center" vertical="center"/>
    </xf>
    <xf numFmtId="0" fontId="17" fillId="6" borderId="26" xfId="12" applyFont="1" applyFill="1" applyBorder="1" applyAlignment="1">
      <alignment horizontal="center" vertical="center"/>
    </xf>
    <xf numFmtId="0" fontId="17" fillId="6" borderId="41" xfId="12" applyFont="1" applyFill="1" applyBorder="1" applyAlignment="1">
      <alignment horizontal="center" vertical="center"/>
    </xf>
    <xf numFmtId="0" fontId="17" fillId="5" borderId="47" xfId="12" applyFont="1" applyFill="1" applyBorder="1" applyAlignment="1">
      <alignment horizontal="center" vertical="center" wrapText="1"/>
    </xf>
    <xf numFmtId="0" fontId="17" fillId="5" borderId="51" xfId="12" applyFont="1" applyFill="1" applyBorder="1" applyAlignment="1">
      <alignment horizontal="center" vertical="center" wrapText="1"/>
    </xf>
    <xf numFmtId="0" fontId="17" fillId="5" borderId="31" xfId="12" applyFont="1" applyFill="1" applyBorder="1" applyAlignment="1">
      <alignment horizontal="center" vertical="center"/>
    </xf>
    <xf numFmtId="0" fontId="17" fillId="5" borderId="41" xfId="12" applyFont="1" applyFill="1" applyBorder="1" applyAlignment="1">
      <alignment horizontal="center" vertical="center"/>
    </xf>
    <xf numFmtId="0" fontId="16" fillId="0" borderId="45" xfId="12" applyFont="1" applyBorder="1" applyAlignment="1">
      <alignment horizontal="center" vertical="top" wrapText="1"/>
    </xf>
    <xf numFmtId="0" fontId="16" fillId="0" borderId="55" xfId="12" applyFont="1" applyBorder="1" applyAlignment="1">
      <alignment horizontal="center" vertical="top" wrapText="1"/>
    </xf>
    <xf numFmtId="0" fontId="16" fillId="0" borderId="49" xfId="12" applyFont="1" applyBorder="1" applyAlignment="1">
      <alignment horizontal="center" vertical="top" wrapText="1"/>
    </xf>
    <xf numFmtId="0" fontId="16" fillId="4" borderId="46" xfId="12" applyFont="1" applyFill="1" applyBorder="1" applyAlignment="1">
      <alignment horizontal="center" vertical="top" wrapText="1"/>
    </xf>
    <xf numFmtId="0" fontId="16" fillId="4" borderId="56" xfId="12" applyFont="1" applyFill="1" applyBorder="1" applyAlignment="1">
      <alignment horizontal="center" vertical="top" wrapText="1"/>
    </xf>
    <xf numFmtId="0" fontId="16" fillId="4" borderId="50" xfId="12" applyFont="1" applyFill="1" applyBorder="1" applyAlignment="1">
      <alignment horizontal="center" vertical="top" wrapText="1"/>
    </xf>
    <xf numFmtId="0" fontId="16" fillId="0" borderId="46" xfId="12" applyFont="1" applyBorder="1" applyAlignment="1">
      <alignment horizontal="center" vertical="top" wrapText="1"/>
    </xf>
    <xf numFmtId="0" fontId="16" fillId="0" borderId="56" xfId="12" applyFont="1" applyBorder="1" applyAlignment="1">
      <alignment horizontal="center" vertical="top" wrapText="1"/>
    </xf>
    <xf numFmtId="0" fontId="16" fillId="0" borderId="50" xfId="12" applyFont="1" applyBorder="1" applyAlignment="1">
      <alignment horizontal="center" vertical="top" wrapText="1"/>
    </xf>
    <xf numFmtId="0" fontId="17" fillId="5" borderId="37" xfId="12" applyFont="1" applyFill="1" applyBorder="1" applyAlignment="1">
      <alignment horizontal="center" vertical="center" wrapText="1"/>
    </xf>
    <xf numFmtId="0" fontId="17" fillId="5" borderId="25" xfId="12" applyFont="1" applyFill="1" applyBorder="1" applyAlignment="1">
      <alignment horizontal="center" vertical="center" wrapText="1"/>
    </xf>
    <xf numFmtId="0" fontId="16" fillId="8" borderId="3" xfId="12" applyFont="1" applyFill="1" applyBorder="1" applyAlignment="1">
      <alignment horizontal="center" vertical="top" wrapText="1"/>
    </xf>
    <xf numFmtId="0" fontId="16" fillId="8" borderId="50" xfId="12" applyFont="1" applyFill="1" applyBorder="1" applyAlignment="1">
      <alignment horizontal="center" vertical="top" wrapText="1"/>
    </xf>
    <xf numFmtId="0" fontId="18" fillId="4" borderId="3" xfId="12" applyFont="1" applyFill="1" applyBorder="1" applyAlignment="1">
      <alignment horizontal="justify" vertical="top" wrapText="1"/>
    </xf>
    <xf numFmtId="0" fontId="18" fillId="4" borderId="50" xfId="12" applyFont="1" applyFill="1" applyBorder="1" applyAlignment="1">
      <alignment horizontal="justify" vertical="top" wrapText="1"/>
    </xf>
    <xf numFmtId="0" fontId="16" fillId="8" borderId="4" xfId="12" applyFont="1" applyFill="1" applyBorder="1" applyAlignment="1">
      <alignment horizontal="center" vertical="top" wrapText="1"/>
    </xf>
    <xf numFmtId="0" fontId="18" fillId="4" borderId="4" xfId="12" applyFont="1" applyFill="1" applyBorder="1" applyAlignment="1">
      <alignment horizontal="justify" vertical="top" wrapText="1"/>
    </xf>
    <xf numFmtId="0" fontId="18" fillId="4" borderId="37" xfId="12" applyFont="1" applyFill="1" applyBorder="1" applyAlignment="1">
      <alignment horizontal="center" vertical="top"/>
    </xf>
    <xf numFmtId="0" fontId="18" fillId="4" borderId="48" xfId="12" applyFont="1" applyFill="1" applyBorder="1" applyAlignment="1">
      <alignment horizontal="center" vertical="top"/>
    </xf>
    <xf numFmtId="0" fontId="18" fillId="4" borderId="59" xfId="12" applyFont="1" applyFill="1" applyBorder="1" applyAlignment="1">
      <alignment horizontal="center" vertical="top"/>
    </xf>
    <xf numFmtId="168" fontId="18" fillId="4" borderId="0" xfId="12" applyNumberFormat="1" applyFont="1" applyFill="1" applyAlignment="1">
      <alignment horizontal="center" vertical="top"/>
    </xf>
    <xf numFmtId="169" fontId="18" fillId="4" borderId="0" xfId="12" applyNumberFormat="1" applyFont="1" applyFill="1" applyAlignment="1">
      <alignment horizontal="center" vertical="top"/>
    </xf>
    <xf numFmtId="0" fontId="16" fillId="4" borderId="3" xfId="12" applyFont="1" applyFill="1" applyBorder="1" applyAlignment="1">
      <alignment horizontal="justify" vertical="top" wrapText="1"/>
    </xf>
    <xf numFmtId="0" fontId="16" fillId="4" borderId="4" xfId="12" applyFont="1" applyFill="1" applyBorder="1" applyAlignment="1">
      <alignment horizontal="justify" vertical="top" wrapText="1"/>
    </xf>
    <xf numFmtId="41" fontId="18" fillId="4" borderId="15" xfId="14" applyNumberFormat="1" applyFont="1" applyFill="1" applyBorder="1" applyAlignment="1">
      <alignment vertical="top"/>
    </xf>
    <xf numFmtId="41" fontId="18" fillId="4" borderId="10" xfId="14" applyNumberFormat="1" applyFont="1" applyFill="1" applyBorder="1" applyAlignment="1">
      <alignment vertical="top"/>
    </xf>
    <xf numFmtId="41" fontId="18" fillId="4" borderId="16" xfId="14" applyNumberFormat="1" applyFont="1" applyFill="1" applyBorder="1" applyAlignment="1">
      <alignment vertical="top"/>
    </xf>
    <xf numFmtId="41" fontId="18" fillId="4" borderId="14" xfId="14" applyNumberFormat="1" applyFont="1" applyFill="1" applyBorder="1" applyAlignment="1">
      <alignment vertical="top"/>
    </xf>
    <xf numFmtId="0" fontId="18" fillId="4" borderId="60" xfId="12" applyFont="1" applyFill="1" applyBorder="1" applyAlignment="1">
      <alignment horizontal="center" vertical="top" wrapText="1"/>
    </xf>
    <xf numFmtId="0" fontId="18" fillId="4" borderId="59" xfId="12" applyFont="1" applyFill="1" applyBorder="1" applyAlignment="1">
      <alignment horizontal="center" vertical="top" wrapText="1"/>
    </xf>
    <xf numFmtId="0" fontId="18" fillId="4" borderId="15" xfId="12" applyFont="1" applyFill="1" applyBorder="1" applyAlignment="1">
      <alignment horizontal="center" vertical="top" wrapText="1"/>
    </xf>
    <xf numFmtId="0" fontId="18" fillId="4" borderId="10" xfId="12" applyFont="1" applyFill="1" applyBorder="1" applyAlignment="1">
      <alignment horizontal="center" vertical="top" wrapText="1"/>
    </xf>
    <xf numFmtId="41" fontId="18" fillId="4" borderId="45" xfId="14" applyNumberFormat="1" applyFont="1" applyFill="1" applyBorder="1" applyAlignment="1">
      <alignment vertical="top"/>
    </xf>
    <xf numFmtId="41" fontId="18" fillId="4" borderId="55" xfId="14" applyNumberFormat="1" applyFont="1" applyFill="1" applyBorder="1" applyAlignment="1">
      <alignment vertical="top"/>
    </xf>
    <xf numFmtId="41" fontId="18" fillId="4" borderId="47" xfId="14" applyNumberFormat="1" applyFont="1" applyFill="1" applyBorder="1" applyAlignment="1">
      <alignment vertical="top"/>
    </xf>
    <xf numFmtId="41" fontId="18" fillId="4" borderId="58" xfId="14" applyNumberFormat="1" applyFont="1" applyFill="1" applyBorder="1" applyAlignment="1">
      <alignment vertical="top"/>
    </xf>
    <xf numFmtId="0" fontId="18" fillId="0" borderId="37" xfId="12" applyFont="1" applyBorder="1" applyAlignment="1">
      <alignment horizontal="center" vertical="top" wrapText="1"/>
    </xf>
    <xf numFmtId="0" fontId="18" fillId="0" borderId="48" xfId="12" applyFont="1" applyBorder="1" applyAlignment="1">
      <alignment horizontal="center" vertical="top" wrapText="1"/>
    </xf>
    <xf numFmtId="0" fontId="18" fillId="0" borderId="59" xfId="12" applyFont="1" applyBorder="1" applyAlignment="1">
      <alignment horizontal="center" vertical="top" wrapText="1"/>
    </xf>
    <xf numFmtId="0" fontId="18" fillId="0" borderId="45" xfId="12" applyFont="1" applyBorder="1" applyAlignment="1">
      <alignment horizontal="center" vertical="top" wrapText="1"/>
    </xf>
    <xf numFmtId="0" fontId="18" fillId="0" borderId="55" xfId="12" applyFont="1" applyBorder="1" applyAlignment="1">
      <alignment horizontal="center" vertical="top" wrapText="1"/>
    </xf>
    <xf numFmtId="0" fontId="18" fillId="0" borderId="10" xfId="12" applyFont="1" applyBorder="1" applyAlignment="1">
      <alignment horizontal="center" vertical="top" wrapText="1"/>
    </xf>
    <xf numFmtId="0" fontId="18" fillId="0" borderId="47" xfId="12" applyFont="1" applyBorder="1" applyAlignment="1">
      <alignment horizontal="center" vertical="top" wrapText="1"/>
    </xf>
    <xf numFmtId="0" fontId="18" fillId="0" borderId="58" xfId="12" applyFont="1" applyBorder="1" applyAlignment="1">
      <alignment horizontal="center" vertical="top" wrapText="1"/>
    </xf>
    <xf numFmtId="0" fontId="18" fillId="0" borderId="14" xfId="12" applyFont="1" applyBorder="1" applyAlignment="1">
      <alignment horizontal="center" vertical="top" wrapText="1"/>
    </xf>
    <xf numFmtId="0" fontId="18" fillId="4" borderId="16" xfId="12" applyFont="1" applyFill="1" applyBorder="1" applyAlignment="1">
      <alignment horizontal="center" vertical="top" wrapText="1"/>
    </xf>
    <xf numFmtId="0" fontId="18" fillId="4" borderId="14" xfId="12" applyFont="1" applyFill="1" applyBorder="1" applyAlignment="1">
      <alignment horizontal="center" vertical="top" wrapText="1"/>
    </xf>
    <xf numFmtId="0" fontId="16" fillId="8" borderId="46" xfId="12" applyFont="1" applyFill="1" applyBorder="1" applyAlignment="1">
      <alignment horizontal="center" vertical="top" wrapText="1"/>
    </xf>
    <xf numFmtId="0" fontId="16" fillId="8" borderId="56" xfId="12" applyFont="1" applyFill="1" applyBorder="1" applyAlignment="1">
      <alignment horizontal="center" vertical="top" wrapText="1"/>
    </xf>
    <xf numFmtId="0" fontId="16" fillId="4" borderId="46" xfId="12" applyFont="1" applyFill="1" applyBorder="1" applyAlignment="1">
      <alignment horizontal="left" vertical="top" wrapText="1"/>
    </xf>
    <xf numFmtId="0" fontId="16" fillId="4" borderId="56" xfId="12" applyFont="1" applyFill="1" applyBorder="1" applyAlignment="1">
      <alignment horizontal="left" vertical="top" wrapText="1"/>
    </xf>
    <xf numFmtId="0" fontId="16" fillId="4" borderId="4" xfId="12" applyFont="1" applyFill="1" applyBorder="1" applyAlignment="1">
      <alignment horizontal="left" vertical="top" wrapText="1"/>
    </xf>
    <xf numFmtId="0" fontId="16" fillId="0" borderId="46" xfId="12" applyFont="1" applyBorder="1" applyAlignment="1">
      <alignment horizontal="justify" vertical="top" wrapText="1"/>
    </xf>
    <xf numFmtId="0" fontId="16" fillId="0" borderId="56" xfId="12" applyFont="1" applyBorder="1" applyAlignment="1">
      <alignment horizontal="justify" vertical="top" wrapText="1"/>
    </xf>
    <xf numFmtId="0" fontId="16" fillId="0" borderId="50" xfId="12" applyFont="1" applyBorder="1" applyAlignment="1">
      <alignment horizontal="justify" vertical="top" wrapText="1"/>
    </xf>
    <xf numFmtId="41" fontId="18" fillId="0" borderId="63" xfId="16" applyFont="1" applyFill="1" applyBorder="1" applyAlignment="1">
      <alignment horizontal="center" vertical="top"/>
    </xf>
    <xf numFmtId="41" fontId="18" fillId="0" borderId="13" xfId="16" applyFont="1" applyFill="1" applyBorder="1" applyAlignment="1">
      <alignment horizontal="center" vertical="top"/>
    </xf>
    <xf numFmtId="42" fontId="18" fillId="0" borderId="63" xfId="0" applyNumberFormat="1" applyFont="1" applyBorder="1" applyAlignment="1">
      <alignment horizontal="center" vertical="top"/>
    </xf>
    <xf numFmtId="42" fontId="18" fillId="0" borderId="13" xfId="0" applyNumberFormat="1" applyFont="1" applyBorder="1" applyAlignment="1">
      <alignment horizontal="center" vertical="top"/>
    </xf>
    <xf numFmtId="0" fontId="18" fillId="4" borderId="25" xfId="12" applyFont="1" applyFill="1" applyBorder="1" applyAlignment="1">
      <alignment horizontal="center" vertical="top" wrapText="1"/>
    </xf>
    <xf numFmtId="0" fontId="18" fillId="4" borderId="49" xfId="12" applyFont="1" applyFill="1" applyBorder="1" applyAlignment="1">
      <alignment horizontal="center" vertical="top" wrapText="1"/>
    </xf>
    <xf numFmtId="0" fontId="18" fillId="4" borderId="51" xfId="12" applyFont="1" applyFill="1" applyBorder="1" applyAlignment="1">
      <alignment horizontal="center" vertical="top" wrapText="1"/>
    </xf>
    <xf numFmtId="0" fontId="18" fillId="4" borderId="60" xfId="12" applyFont="1" applyFill="1" applyBorder="1" applyAlignment="1">
      <alignment horizontal="center" vertical="top"/>
    </xf>
    <xf numFmtId="0" fontId="18" fillId="4" borderId="25" xfId="12" applyFont="1" applyFill="1" applyBorder="1" applyAlignment="1">
      <alignment horizontal="center" vertical="top"/>
    </xf>
    <xf numFmtId="0" fontId="16" fillId="4" borderId="37" xfId="12" applyFont="1" applyFill="1" applyBorder="1" applyAlignment="1">
      <alignment horizontal="center" vertical="top" wrapText="1"/>
    </xf>
    <xf numFmtId="0" fontId="16" fillId="4" borderId="48" xfId="12" applyFont="1" applyFill="1" applyBorder="1" applyAlignment="1">
      <alignment horizontal="center" vertical="top" wrapText="1"/>
    </xf>
    <xf numFmtId="0" fontId="16" fillId="4" borderId="25" xfId="12" applyFont="1" applyFill="1" applyBorder="1" applyAlignment="1">
      <alignment horizontal="center" vertical="top" wrapText="1"/>
    </xf>
    <xf numFmtId="41" fontId="16" fillId="4" borderId="63" xfId="14" applyNumberFormat="1" applyFont="1" applyFill="1" applyBorder="1" applyAlignment="1">
      <alignment horizontal="right" vertical="top"/>
    </xf>
    <xf numFmtId="41" fontId="16" fillId="4" borderId="13" xfId="14" applyNumberFormat="1" applyFont="1" applyFill="1" applyBorder="1" applyAlignment="1">
      <alignment horizontal="right" vertical="top"/>
    </xf>
    <xf numFmtId="41" fontId="16" fillId="4" borderId="16" xfId="14" applyNumberFormat="1" applyFont="1" applyFill="1" applyBorder="1" applyAlignment="1">
      <alignment horizontal="right" vertical="top"/>
    </xf>
    <xf numFmtId="41" fontId="16" fillId="4" borderId="14" xfId="14" applyNumberFormat="1" applyFont="1" applyFill="1" applyBorder="1" applyAlignment="1">
      <alignment horizontal="right" vertical="top"/>
    </xf>
    <xf numFmtId="0" fontId="18" fillId="4" borderId="3" xfId="12" applyFont="1" applyFill="1" applyBorder="1" applyAlignment="1">
      <alignment horizontal="center" vertical="top" wrapText="1"/>
    </xf>
    <xf numFmtId="0" fontId="18" fillId="4" borderId="4" xfId="12" applyFont="1" applyFill="1" applyBorder="1" applyAlignment="1">
      <alignment horizontal="center" vertical="top" wrapText="1"/>
    </xf>
    <xf numFmtId="0" fontId="27" fillId="4" borderId="37" xfId="12" applyFont="1" applyFill="1" applyBorder="1" applyAlignment="1">
      <alignment horizontal="center" vertical="center" wrapText="1"/>
    </xf>
    <xf numFmtId="0" fontId="27" fillId="4" borderId="25" xfId="12" applyFont="1" applyFill="1" applyBorder="1" applyAlignment="1">
      <alignment horizontal="center" vertical="center" wrapText="1"/>
    </xf>
    <xf numFmtId="0" fontId="16" fillId="0" borderId="4" xfId="12" applyFont="1" applyBorder="1" applyAlignment="1">
      <alignment horizontal="center" vertical="top" wrapText="1"/>
    </xf>
    <xf numFmtId="0" fontId="16" fillId="4" borderId="4" xfId="12" applyFont="1" applyFill="1" applyBorder="1" applyAlignment="1">
      <alignment horizontal="center" vertical="top" wrapText="1"/>
    </xf>
    <xf numFmtId="42" fontId="18" fillId="0" borderId="1" xfId="0" applyNumberFormat="1" applyFont="1" applyBorder="1" applyAlignment="1">
      <alignment horizontal="center" vertical="top"/>
    </xf>
    <xf numFmtId="0" fontId="18" fillId="4" borderId="50" xfId="12" applyFont="1" applyFill="1" applyBorder="1" applyAlignment="1">
      <alignment horizontal="center" vertical="top" wrapText="1"/>
    </xf>
    <xf numFmtId="0" fontId="16" fillId="0" borderId="4" xfId="12" applyFont="1" applyBorder="1" applyAlignment="1">
      <alignment horizontal="justify" vertical="top" wrapText="1"/>
    </xf>
    <xf numFmtId="41" fontId="18" fillId="4" borderId="1" xfId="14" applyNumberFormat="1" applyFont="1" applyFill="1" applyBorder="1" applyAlignment="1">
      <alignment horizontal="center" vertical="top"/>
    </xf>
    <xf numFmtId="41" fontId="16" fillId="0" borderId="1" xfId="14" applyNumberFormat="1" applyFont="1" applyFill="1" applyBorder="1" applyAlignment="1">
      <alignment horizontal="center" vertical="top"/>
    </xf>
    <xf numFmtId="0" fontId="18" fillId="0" borderId="1" xfId="12" applyFont="1" applyBorder="1" applyAlignment="1">
      <alignment horizontal="center" vertical="top" wrapText="1"/>
    </xf>
    <xf numFmtId="0" fontId="16" fillId="4" borderId="73" xfId="12" applyFont="1" applyFill="1" applyBorder="1" applyAlignment="1">
      <alignment horizontal="center" vertical="top" wrapText="1"/>
    </xf>
    <xf numFmtId="0" fontId="16" fillId="4" borderId="24" xfId="12" applyFont="1" applyFill="1" applyBorder="1" applyAlignment="1">
      <alignment horizontal="center" vertical="top" wrapText="1"/>
    </xf>
    <xf numFmtId="0" fontId="16" fillId="4" borderId="53" xfId="12" applyFont="1" applyFill="1" applyBorder="1" applyAlignment="1">
      <alignment horizontal="center" vertical="top" wrapText="1"/>
    </xf>
    <xf numFmtId="0" fontId="16" fillId="0" borderId="1" xfId="12" applyFont="1" applyBorder="1" applyAlignment="1">
      <alignment horizontal="center" vertical="top" wrapText="1"/>
    </xf>
    <xf numFmtId="42" fontId="18" fillId="0" borderId="3" xfId="0" applyNumberFormat="1" applyFont="1" applyBorder="1" applyAlignment="1">
      <alignment horizontal="center" vertical="top"/>
    </xf>
    <xf numFmtId="42" fontId="18" fillId="0" borderId="56" xfId="0" applyNumberFormat="1" applyFont="1" applyBorder="1" applyAlignment="1">
      <alignment horizontal="center" vertical="top"/>
    </xf>
    <xf numFmtId="42" fontId="18" fillId="0" borderId="4" xfId="0" applyNumberFormat="1" applyFont="1" applyBorder="1" applyAlignment="1">
      <alignment horizontal="center" vertical="top"/>
    </xf>
    <xf numFmtId="0" fontId="18" fillId="4" borderId="55" xfId="12" applyFont="1" applyFill="1" applyBorder="1" applyAlignment="1">
      <alignment horizontal="center" vertical="top" wrapText="1"/>
    </xf>
    <xf numFmtId="0" fontId="18" fillId="4" borderId="56" xfId="12" applyFont="1" applyFill="1" applyBorder="1" applyAlignment="1">
      <alignment horizontal="center" vertical="top" wrapText="1"/>
    </xf>
    <xf numFmtId="0" fontId="18" fillId="4" borderId="58" xfId="12" applyFont="1" applyFill="1" applyBorder="1" applyAlignment="1">
      <alignment horizontal="center" vertical="top" wrapText="1"/>
    </xf>
    <xf numFmtId="0" fontId="16" fillId="0" borderId="15" xfId="12" applyFont="1" applyBorder="1" applyAlignment="1">
      <alignment horizontal="center" vertical="top" wrapText="1"/>
    </xf>
    <xf numFmtId="0" fontId="16" fillId="4" borderId="3" xfId="12" applyFont="1" applyFill="1" applyBorder="1" applyAlignment="1">
      <alignment horizontal="center" vertical="top" wrapText="1"/>
    </xf>
    <xf numFmtId="0" fontId="16" fillId="0" borderId="3" xfId="12" applyFont="1" applyBorder="1" applyAlignment="1">
      <alignment horizontal="center" vertical="top" wrapText="1"/>
    </xf>
    <xf numFmtId="0" fontId="16" fillId="8" borderId="1" xfId="12" applyFont="1" applyFill="1" applyBorder="1" applyAlignment="1">
      <alignment horizontal="center" vertical="top" wrapText="1"/>
    </xf>
    <xf numFmtId="0" fontId="18" fillId="4" borderId="1" xfId="12" applyFont="1" applyFill="1" applyBorder="1" applyAlignment="1">
      <alignment horizontal="justify" vertical="top" wrapText="1"/>
    </xf>
    <xf numFmtId="0" fontId="16" fillId="13" borderId="56" xfId="12" applyFont="1" applyFill="1" applyBorder="1" applyAlignment="1">
      <alignment horizontal="center" vertical="top" wrapText="1"/>
    </xf>
    <xf numFmtId="0" fontId="16" fillId="13" borderId="50" xfId="12" applyFont="1" applyFill="1" applyBorder="1" applyAlignment="1">
      <alignment horizontal="center" vertical="top" wrapText="1"/>
    </xf>
    <xf numFmtId="0" fontId="18" fillId="0" borderId="56" xfId="12" applyFont="1" applyBorder="1" applyAlignment="1">
      <alignment horizontal="center" vertical="top" wrapText="1"/>
    </xf>
    <xf numFmtId="0" fontId="18" fillId="0" borderId="50" xfId="12" applyFont="1" applyBorder="1" applyAlignment="1">
      <alignment horizontal="center" vertical="top" wrapText="1"/>
    </xf>
    <xf numFmtId="169" fontId="18" fillId="0" borderId="1" xfId="14" applyNumberFormat="1" applyFont="1" applyFill="1" applyBorder="1" applyAlignment="1">
      <alignment horizontal="center" vertical="top"/>
    </xf>
    <xf numFmtId="0" fontId="18" fillId="0" borderId="47" xfId="12" applyFont="1" applyBorder="1" applyAlignment="1">
      <alignment horizontal="center" vertical="top"/>
    </xf>
    <xf numFmtId="0" fontId="18" fillId="0" borderId="58" xfId="12" applyFont="1" applyBorder="1" applyAlignment="1">
      <alignment horizontal="center" vertical="top"/>
    </xf>
    <xf numFmtId="0" fontId="18" fillId="0" borderId="51" xfId="12" applyFont="1" applyBorder="1" applyAlignment="1">
      <alignment horizontal="center" vertical="top"/>
    </xf>
    <xf numFmtId="0" fontId="18" fillId="0" borderId="37" xfId="12" applyFont="1" applyBorder="1" applyAlignment="1">
      <alignment horizontal="center" vertical="top"/>
    </xf>
    <xf numFmtId="0" fontId="18" fillId="0" borderId="48" xfId="12" applyFont="1" applyBorder="1" applyAlignment="1">
      <alignment horizontal="center" vertical="top"/>
    </xf>
    <xf numFmtId="0" fontId="18" fillId="0" borderId="25" xfId="12" applyFont="1" applyBorder="1" applyAlignment="1">
      <alignment horizontal="center" vertical="top"/>
    </xf>
    <xf numFmtId="0" fontId="16" fillId="0" borderId="10" xfId="12" applyFont="1" applyBorder="1" applyAlignment="1">
      <alignment horizontal="center" vertical="top" wrapText="1"/>
    </xf>
    <xf numFmtId="0" fontId="17" fillId="5" borderId="11" xfId="12" applyFont="1" applyFill="1" applyBorder="1" applyAlignment="1">
      <alignment horizontal="center" vertical="center"/>
    </xf>
    <xf numFmtId="0" fontId="17" fillId="5" borderId="65" xfId="12" applyFont="1" applyFill="1" applyBorder="1" applyAlignment="1">
      <alignment horizontal="center" vertical="center"/>
    </xf>
    <xf numFmtId="0" fontId="17" fillId="6" borderId="12" xfId="12" applyFont="1" applyFill="1" applyBorder="1" applyAlignment="1">
      <alignment horizontal="center" vertical="center"/>
    </xf>
    <xf numFmtId="0" fontId="17" fillId="6" borderId="65" xfId="12" applyFont="1" applyFill="1" applyBorder="1" applyAlignment="1">
      <alignment horizontal="center" vertical="center"/>
    </xf>
    <xf numFmtId="0" fontId="17" fillId="6" borderId="48" xfId="12" applyFont="1" applyFill="1" applyBorder="1" applyAlignment="1">
      <alignment horizontal="center" vertical="center" wrapText="1"/>
    </xf>
    <xf numFmtId="0" fontId="18" fillId="4" borderId="56" xfId="12" applyFont="1" applyFill="1" applyBorder="1" applyAlignment="1">
      <alignment horizontal="justify" vertical="top" wrapText="1"/>
    </xf>
    <xf numFmtId="0" fontId="17" fillId="6" borderId="55" xfId="12" applyFont="1" applyFill="1" applyBorder="1" applyAlignment="1">
      <alignment horizontal="center" vertical="center" wrapText="1"/>
    </xf>
    <xf numFmtId="0" fontId="17" fillId="6" borderId="58" xfId="12" applyFont="1" applyFill="1" applyBorder="1" applyAlignment="1">
      <alignment horizontal="center" vertical="center" wrapText="1"/>
    </xf>
    <xf numFmtId="0" fontId="18" fillId="0" borderId="46" xfId="12" applyFont="1" applyBorder="1" applyAlignment="1">
      <alignment horizontal="center" vertical="top" wrapText="1"/>
    </xf>
    <xf numFmtId="0" fontId="17" fillId="5" borderId="58" xfId="12" applyFont="1" applyFill="1" applyBorder="1" applyAlignment="1">
      <alignment horizontal="center" vertical="center" wrapText="1"/>
    </xf>
    <xf numFmtId="0" fontId="17" fillId="5" borderId="48" xfId="12" applyFont="1" applyFill="1" applyBorder="1" applyAlignment="1">
      <alignment horizontal="center" vertical="center" wrapText="1"/>
    </xf>
    <xf numFmtId="0" fontId="17" fillId="5" borderId="55" xfId="12" applyFont="1" applyFill="1" applyBorder="1" applyAlignment="1">
      <alignment horizontal="center" vertical="center" wrapText="1"/>
    </xf>
    <xf numFmtId="41" fontId="16" fillId="4" borderId="60" xfId="14" applyNumberFormat="1" applyFont="1" applyFill="1" applyBorder="1" applyAlignment="1">
      <alignment horizontal="center" vertical="top"/>
    </xf>
    <xf numFmtId="41" fontId="16" fillId="4" borderId="59" xfId="14" applyNumberFormat="1" applyFont="1" applyFill="1" applyBorder="1" applyAlignment="1">
      <alignment horizontal="center" vertical="top"/>
    </xf>
    <xf numFmtId="0" fontId="18" fillId="4" borderId="45" xfId="12" applyFont="1" applyFill="1" applyBorder="1" applyAlignment="1">
      <alignment horizontal="center" vertical="top" wrapText="1"/>
    </xf>
    <xf numFmtId="0" fontId="18" fillId="4" borderId="46" xfId="12" applyFont="1" applyFill="1" applyBorder="1" applyAlignment="1">
      <alignment horizontal="center" vertical="top" wrapText="1"/>
    </xf>
    <xf numFmtId="0" fontId="17" fillId="4" borderId="31" xfId="12" applyFont="1" applyFill="1" applyBorder="1" applyAlignment="1">
      <alignment horizontal="left" vertical="center" wrapText="1"/>
    </xf>
    <xf numFmtId="0" fontId="17" fillId="4" borderId="26" xfId="12" applyFont="1" applyFill="1" applyBorder="1" applyAlignment="1">
      <alignment horizontal="left" vertical="center" wrapText="1"/>
    </xf>
    <xf numFmtId="0" fontId="17" fillId="4" borderId="41" xfId="12" applyFont="1" applyFill="1" applyBorder="1" applyAlignment="1">
      <alignment horizontal="left" vertical="center" wrapText="1"/>
    </xf>
    <xf numFmtId="171" fontId="18" fillId="0" borderId="3" xfId="14" applyNumberFormat="1" applyFont="1" applyFill="1" applyBorder="1" applyAlignment="1">
      <alignment horizontal="center" vertical="top" wrapText="1"/>
    </xf>
    <xf numFmtId="171" fontId="18" fillId="0" borderId="50" xfId="14" applyNumberFormat="1" applyFont="1" applyFill="1" applyBorder="1" applyAlignment="1">
      <alignment horizontal="center" vertical="top" wrapText="1"/>
    </xf>
    <xf numFmtId="0" fontId="18" fillId="4" borderId="60" xfId="12" applyFont="1" applyFill="1" applyBorder="1" applyAlignment="1">
      <alignment horizontal="center"/>
    </xf>
    <xf numFmtId="0" fontId="18" fillId="4" borderId="25" xfId="12" applyFont="1" applyFill="1" applyBorder="1" applyAlignment="1">
      <alignment horizontal="center"/>
    </xf>
    <xf numFmtId="0" fontId="16" fillId="4" borderId="3" xfId="12" applyFont="1" applyFill="1" applyBorder="1" applyAlignment="1">
      <alignment horizontal="left" vertical="top" wrapText="1"/>
    </xf>
    <xf numFmtId="0" fontId="16" fillId="4" borderId="50" xfId="12" applyFont="1" applyFill="1" applyBorder="1" applyAlignment="1">
      <alignment horizontal="left" vertical="top" wrapText="1"/>
    </xf>
    <xf numFmtId="9" fontId="16" fillId="4" borderId="46" xfId="12" applyNumberFormat="1" applyFont="1" applyFill="1" applyBorder="1" applyAlignment="1">
      <alignment horizontal="center" vertical="top" wrapText="1"/>
    </xf>
    <xf numFmtId="9" fontId="16" fillId="4" borderId="4" xfId="12" applyNumberFormat="1" applyFont="1" applyFill="1" applyBorder="1" applyAlignment="1">
      <alignment horizontal="center" vertical="top" wrapText="1"/>
    </xf>
    <xf numFmtId="9" fontId="16" fillId="0" borderId="46" xfId="12" applyNumberFormat="1" applyFont="1" applyBorder="1" applyAlignment="1">
      <alignment horizontal="center" vertical="top" wrapText="1"/>
    </xf>
    <xf numFmtId="9" fontId="16" fillId="0" borderId="4" xfId="12" applyNumberFormat="1" applyFont="1" applyBorder="1" applyAlignment="1">
      <alignment horizontal="center" vertical="top" wrapText="1"/>
    </xf>
    <xf numFmtId="9" fontId="16" fillId="0" borderId="3" xfId="12" applyNumberFormat="1" applyFont="1" applyBorder="1" applyAlignment="1">
      <alignment horizontal="center" vertical="top" wrapText="1"/>
    </xf>
    <xf numFmtId="9" fontId="16" fillId="0" borderId="50" xfId="12" applyNumberFormat="1" applyFont="1" applyBorder="1" applyAlignment="1">
      <alignment horizontal="center" vertical="top" wrapText="1"/>
    </xf>
    <xf numFmtId="9" fontId="16" fillId="4" borderId="3" xfId="12" applyNumberFormat="1" applyFont="1" applyFill="1" applyBorder="1" applyAlignment="1">
      <alignment horizontal="center" vertical="top" wrapText="1"/>
    </xf>
    <xf numFmtId="9" fontId="16" fillId="4" borderId="50" xfId="12" applyNumberFormat="1" applyFont="1" applyFill="1" applyBorder="1" applyAlignment="1">
      <alignment horizontal="center" vertical="top" wrapText="1"/>
    </xf>
    <xf numFmtId="169" fontId="18" fillId="4" borderId="46" xfId="12" applyNumberFormat="1" applyFont="1" applyFill="1" applyBorder="1" applyAlignment="1">
      <alignment horizontal="right" vertical="top"/>
    </xf>
    <xf numFmtId="169" fontId="18" fillId="4" borderId="56" xfId="12" applyNumberFormat="1" applyFont="1" applyFill="1" applyBorder="1" applyAlignment="1">
      <alignment horizontal="right" vertical="top"/>
    </xf>
    <xf numFmtId="169" fontId="18" fillId="4" borderId="50" xfId="12" applyNumberFormat="1" applyFont="1" applyFill="1" applyBorder="1" applyAlignment="1">
      <alignment horizontal="right" vertical="top"/>
    </xf>
    <xf numFmtId="0" fontId="18" fillId="4" borderId="47" xfId="12" applyFont="1" applyFill="1" applyBorder="1" applyAlignment="1">
      <alignment horizontal="center" vertical="top" wrapText="1"/>
    </xf>
    <xf numFmtId="0" fontId="18" fillId="4" borderId="37" xfId="12" applyFont="1" applyFill="1" applyBorder="1" applyAlignment="1">
      <alignment horizontal="center"/>
    </xf>
    <xf numFmtId="0" fontId="18" fillId="4" borderId="59" xfId="12" applyFont="1" applyFill="1" applyBorder="1" applyAlignment="1">
      <alignment horizontal="center"/>
    </xf>
    <xf numFmtId="0" fontId="16" fillId="0" borderId="45" xfId="12" applyFont="1" applyBorder="1" applyAlignment="1">
      <alignment horizontal="left" vertical="top" wrapText="1"/>
    </xf>
    <xf numFmtId="0" fontId="16" fillId="0" borderId="55" xfId="12" applyFont="1" applyBorder="1" applyAlignment="1">
      <alignment horizontal="left" vertical="top" wrapText="1"/>
    </xf>
    <xf numFmtId="0" fontId="16" fillId="0" borderId="49" xfId="12" applyFont="1" applyBorder="1" applyAlignment="1">
      <alignment horizontal="left" vertical="top" wrapText="1"/>
    </xf>
    <xf numFmtId="0" fontId="18" fillId="4" borderId="68" xfId="12" applyFont="1" applyFill="1" applyBorder="1" applyAlignment="1">
      <alignment horizontal="left" vertical="top" wrapText="1"/>
    </xf>
    <xf numFmtId="9" fontId="16" fillId="0" borderId="16" xfId="12" applyNumberFormat="1" applyFont="1" applyBorder="1" applyAlignment="1">
      <alignment horizontal="center" vertical="top" wrapText="1"/>
    </xf>
    <xf numFmtId="9" fontId="16" fillId="0" borderId="51" xfId="12" applyNumberFormat="1" applyFont="1" applyBorder="1" applyAlignment="1">
      <alignment horizontal="center" vertical="top" wrapText="1"/>
    </xf>
    <xf numFmtId="9" fontId="16" fillId="0" borderId="47" xfId="12" applyNumberFormat="1" applyFont="1" applyBorder="1" applyAlignment="1">
      <alignment horizontal="center" vertical="top" wrapText="1"/>
    </xf>
    <xf numFmtId="9" fontId="16" fillId="0" borderId="14" xfId="12" applyNumberFormat="1" applyFont="1" applyBorder="1" applyAlignment="1">
      <alignment horizontal="center" vertical="top" wrapText="1"/>
    </xf>
    <xf numFmtId="0" fontId="21" fillId="0" borderId="0" xfId="2" applyFont="1" applyAlignment="1">
      <alignment horizontal="left" vertical="top" wrapText="1"/>
    </xf>
    <xf numFmtId="0" fontId="36" fillId="0" borderId="0" xfId="2" applyFont="1" applyAlignment="1">
      <alignment horizontal="center" vertical="center" wrapText="1"/>
    </xf>
    <xf numFmtId="0" fontId="22" fillId="3" borderId="70" xfId="9" applyFont="1" applyFill="1" applyBorder="1" applyAlignment="1">
      <alignment horizontal="center" vertical="center" wrapText="1"/>
    </xf>
    <xf numFmtId="0" fontId="22" fillId="3" borderId="68" xfId="9" applyFont="1" applyFill="1" applyBorder="1" applyAlignment="1">
      <alignment horizontal="center" vertical="center" wrapText="1"/>
    </xf>
    <xf numFmtId="0" fontId="22" fillId="3" borderId="62" xfId="9" applyFont="1" applyFill="1" applyBorder="1" applyAlignment="1">
      <alignment horizontal="center" vertical="center" wrapText="1"/>
    </xf>
    <xf numFmtId="0" fontId="23" fillId="3" borderId="1" xfId="2" applyFont="1" applyFill="1" applyBorder="1" applyAlignment="1">
      <alignment horizontal="center" vertical="center" wrapText="1"/>
    </xf>
    <xf numFmtId="0" fontId="44" fillId="4" borderId="0" xfId="42" applyFont="1" applyFill="1" applyAlignment="1">
      <alignment vertical="center"/>
    </xf>
    <xf numFmtId="0" fontId="51" fillId="4" borderId="1" xfId="42" applyFont="1" applyFill="1" applyBorder="1" applyAlignment="1">
      <alignment horizontal="center" vertical="center" wrapText="1"/>
    </xf>
    <xf numFmtId="0" fontId="46" fillId="14" borderId="1" xfId="42" applyFont="1" applyFill="1" applyBorder="1" applyAlignment="1">
      <alignment horizontal="center" vertical="center" wrapText="1"/>
    </xf>
    <xf numFmtId="0" fontId="47" fillId="4" borderId="73" xfId="42" applyFont="1" applyFill="1" applyBorder="1" applyAlignment="1">
      <alignment horizontal="center" vertical="center"/>
    </xf>
    <xf numFmtId="0" fontId="47" fillId="4" borderId="74" xfId="42" applyFont="1" applyFill="1" applyBorder="1" applyAlignment="1">
      <alignment horizontal="center" vertical="center"/>
    </xf>
    <xf numFmtId="0" fontId="47" fillId="4" borderId="63" xfId="42" applyFont="1" applyFill="1" applyBorder="1" applyAlignment="1">
      <alignment horizontal="center" vertical="center"/>
    </xf>
    <xf numFmtId="0" fontId="48" fillId="15" borderId="1" xfId="42" applyFont="1" applyFill="1" applyBorder="1" applyAlignment="1">
      <alignment horizontal="center" vertical="center" wrapText="1"/>
    </xf>
    <xf numFmtId="0" fontId="50" fillId="15" borderId="1" xfId="42" applyFont="1" applyFill="1" applyBorder="1" applyAlignment="1">
      <alignment horizontal="center" vertical="center" wrapText="1"/>
    </xf>
    <xf numFmtId="0" fontId="47" fillId="4" borderId="76" xfId="42" applyFont="1" applyFill="1" applyBorder="1" applyAlignment="1">
      <alignment horizontal="center" vertical="center"/>
    </xf>
    <xf numFmtId="0" fontId="47" fillId="4" borderId="12" xfId="42" applyFont="1" applyFill="1" applyBorder="1" applyAlignment="1">
      <alignment horizontal="center" vertical="center"/>
    </xf>
    <xf numFmtId="0" fontId="47" fillId="4" borderId="13" xfId="42" applyFont="1" applyFill="1" applyBorder="1" applyAlignment="1">
      <alignment horizontal="center" vertical="center"/>
    </xf>
    <xf numFmtId="0" fontId="51" fillId="4" borderId="36" xfId="42" applyFont="1" applyFill="1" applyBorder="1" applyAlignment="1">
      <alignment vertical="center"/>
    </xf>
    <xf numFmtId="0" fontId="44" fillId="4" borderId="1" xfId="42" applyFont="1" applyFill="1" applyBorder="1" applyAlignment="1">
      <alignment horizontal="center" vertical="center"/>
    </xf>
    <xf numFmtId="0" fontId="53" fillId="4" borderId="1" xfId="42" applyFont="1" applyFill="1" applyBorder="1" applyAlignment="1">
      <alignment horizontal="center" vertical="center" wrapText="1"/>
    </xf>
    <xf numFmtId="0" fontId="55" fillId="4" borderId="1" xfId="42" applyFont="1" applyFill="1" applyBorder="1" applyAlignment="1">
      <alignment horizontal="center" vertical="center" wrapText="1"/>
    </xf>
    <xf numFmtId="0" fontId="53" fillId="4" borderId="1" xfId="42" applyFont="1" applyFill="1" applyBorder="1" applyAlignment="1">
      <alignment horizontal="center" vertical="center"/>
    </xf>
    <xf numFmtId="0" fontId="56" fillId="4" borderId="1" xfId="42" applyFont="1" applyFill="1" applyBorder="1" applyAlignment="1">
      <alignment horizontal="center" vertical="center"/>
    </xf>
    <xf numFmtId="0" fontId="51" fillId="4" borderId="0" xfId="42" applyFont="1" applyFill="1" applyAlignment="1">
      <alignment vertical="center"/>
    </xf>
    <xf numFmtId="0" fontId="45" fillId="4" borderId="1" xfId="42" applyFont="1" applyFill="1" applyBorder="1" applyAlignment="1">
      <alignment horizontal="center" vertical="center"/>
    </xf>
    <xf numFmtId="0" fontId="53" fillId="15" borderId="1" xfId="42" applyFont="1" applyFill="1" applyBorder="1" applyAlignment="1">
      <alignment horizontal="left" vertical="center" wrapText="1"/>
    </xf>
    <xf numFmtId="0" fontId="53" fillId="4" borderId="1" xfId="42" applyFont="1" applyFill="1" applyBorder="1" applyAlignment="1">
      <alignment horizontal="left" vertical="center" wrapText="1"/>
    </xf>
    <xf numFmtId="0" fontId="53" fillId="4" borderId="1" xfId="42" applyFont="1" applyFill="1" applyBorder="1" applyAlignment="1">
      <alignment vertical="center" wrapText="1"/>
    </xf>
    <xf numFmtId="0" fontId="53" fillId="4" borderId="1" xfId="42" applyFont="1" applyFill="1" applyBorder="1" applyAlignment="1">
      <alignment horizontal="left" vertical="center" wrapText="1"/>
    </xf>
    <xf numFmtId="0" fontId="54" fillId="4" borderId="1" xfId="42" applyFont="1" applyFill="1" applyBorder="1" applyAlignment="1">
      <alignment horizontal="left" vertical="center" wrapText="1"/>
    </xf>
    <xf numFmtId="0" fontId="44" fillId="4" borderId="1" xfId="42" applyFont="1" applyFill="1" applyBorder="1" applyAlignment="1">
      <alignment vertical="center"/>
    </xf>
    <xf numFmtId="0" fontId="53" fillId="15" borderId="1" xfId="42" applyFont="1" applyFill="1" applyBorder="1" applyAlignment="1">
      <alignment horizontal="left" vertical="center"/>
    </xf>
    <xf numFmtId="170" fontId="44" fillId="4" borderId="1" xfId="43" applyNumberFormat="1" applyFont="1" applyFill="1" applyBorder="1" applyAlignment="1">
      <alignment vertical="center"/>
    </xf>
    <xf numFmtId="0" fontId="54" fillId="4" borderId="2" xfId="42" applyFont="1" applyFill="1" applyBorder="1" applyAlignment="1">
      <alignment horizontal="justify" vertical="center" wrapText="1"/>
    </xf>
    <xf numFmtId="0" fontId="54" fillId="4" borderId="77" xfId="42" applyFont="1" applyFill="1" applyBorder="1" applyAlignment="1">
      <alignment horizontal="justify" vertical="center" wrapText="1"/>
    </xf>
    <xf numFmtId="0" fontId="54" fillId="4" borderId="17" xfId="42" applyFont="1" applyFill="1" applyBorder="1" applyAlignment="1">
      <alignment horizontal="justify" vertical="center" wrapText="1"/>
    </xf>
    <xf numFmtId="15" fontId="54" fillId="4" borderId="1" xfId="42" applyNumberFormat="1" applyFont="1" applyFill="1" applyBorder="1" applyAlignment="1">
      <alignment vertical="center" wrapText="1"/>
    </xf>
    <xf numFmtId="0" fontId="53" fillId="15" borderId="1" xfId="42" applyFont="1" applyFill="1" applyBorder="1" applyAlignment="1">
      <alignment horizontal="center" vertical="center" wrapText="1"/>
    </xf>
    <xf numFmtId="0" fontId="53" fillId="15" borderId="1" xfId="42" applyFont="1" applyFill="1" applyBorder="1" applyAlignment="1">
      <alignment horizontal="center" vertical="center" wrapText="1"/>
    </xf>
    <xf numFmtId="0" fontId="57" fillId="15" borderId="1" xfId="42" applyFont="1" applyFill="1" applyBorder="1" applyAlignment="1">
      <alignment vertical="center" wrapText="1"/>
    </xf>
    <xf numFmtId="0" fontId="57" fillId="15" borderId="1" xfId="42" applyFont="1" applyFill="1" applyBorder="1" applyAlignment="1">
      <alignment horizontal="center" vertical="center" wrapText="1"/>
    </xf>
    <xf numFmtId="0" fontId="53" fillId="15" borderId="1" xfId="42" applyFont="1" applyFill="1" applyBorder="1" applyAlignment="1">
      <alignment horizontal="center" vertical="center"/>
    </xf>
    <xf numFmtId="0" fontId="44" fillId="4" borderId="0" xfId="42" applyFont="1" applyFill="1" applyAlignment="1">
      <alignment vertical="top"/>
    </xf>
    <xf numFmtId="0" fontId="54" fillId="4" borderId="3" xfId="42" applyFont="1" applyFill="1" applyBorder="1" applyAlignment="1">
      <alignment horizontal="center" vertical="top" wrapText="1"/>
    </xf>
    <xf numFmtId="0" fontId="54" fillId="8" borderId="1" xfId="42" applyFont="1" applyFill="1" applyBorder="1" applyAlignment="1">
      <alignment horizontal="center" vertical="top" wrapText="1"/>
    </xf>
    <xf numFmtId="9" fontId="54" fillId="4" borderId="1" xfId="42" applyNumberFormat="1" applyFont="1" applyFill="1" applyBorder="1" applyAlignment="1">
      <alignment horizontal="center" vertical="top" wrapText="1"/>
    </xf>
    <xf numFmtId="0" fontId="54" fillId="4" borderId="1" xfId="42" applyFont="1" applyFill="1" applyBorder="1" applyAlignment="1">
      <alignment vertical="top" wrapText="1"/>
    </xf>
    <xf numFmtId="10" fontId="54" fillId="4" borderId="1" xfId="42" applyNumberFormat="1" applyFont="1" applyFill="1" applyBorder="1" applyAlignment="1">
      <alignment horizontal="center" vertical="top" wrapText="1"/>
    </xf>
    <xf numFmtId="174" fontId="44" fillId="0" borderId="1" xfId="44" applyNumberFormat="1" applyFont="1" applyBorder="1" applyAlignment="1">
      <alignment vertical="top"/>
    </xf>
    <xf numFmtId="174" fontId="52" fillId="4" borderId="3" xfId="42" applyNumberFormat="1" applyFont="1" applyFill="1" applyBorder="1" applyAlignment="1">
      <alignment horizontal="center" vertical="top"/>
    </xf>
    <xf numFmtId="175" fontId="44" fillId="4" borderId="1" xfId="42" applyNumberFormat="1" applyFont="1" applyFill="1" applyBorder="1" applyAlignment="1">
      <alignment horizontal="center" vertical="top"/>
    </xf>
    <xf numFmtId="174" fontId="57" fillId="0" borderId="1" xfId="44" applyNumberFormat="1" applyFont="1" applyBorder="1" applyAlignment="1">
      <alignment vertical="top"/>
    </xf>
    <xf numFmtId="10" fontId="44" fillId="4" borderId="1" xfId="42" applyNumberFormat="1" applyFont="1" applyFill="1" applyBorder="1" applyAlignment="1">
      <alignment horizontal="center" vertical="top"/>
    </xf>
    <xf numFmtId="0" fontId="54" fillId="0" borderId="46" xfId="45" applyFont="1" applyBorder="1" applyAlignment="1">
      <alignment horizontal="justify" vertical="top" wrapText="1"/>
    </xf>
    <xf numFmtId="0" fontId="44" fillId="4" borderId="1" xfId="42" applyFont="1" applyFill="1" applyBorder="1" applyAlignment="1">
      <alignment horizontal="justify" vertical="top" wrapText="1"/>
    </xf>
    <xf numFmtId="0" fontId="54" fillId="4" borderId="56" xfId="42" applyFont="1" applyFill="1" applyBorder="1" applyAlignment="1">
      <alignment horizontal="center" vertical="top" wrapText="1"/>
    </xf>
    <xf numFmtId="174" fontId="52" fillId="4" borderId="56" xfId="42" applyNumberFormat="1" applyFont="1" applyFill="1" applyBorder="1" applyAlignment="1">
      <alignment horizontal="center" vertical="top"/>
    </xf>
    <xf numFmtId="0" fontId="54" fillId="0" borderId="1" xfId="45" applyFont="1" applyBorder="1" applyAlignment="1">
      <alignment horizontal="justify" vertical="top" wrapText="1"/>
    </xf>
    <xf numFmtId="0" fontId="44" fillId="4" borderId="1" xfId="42" applyFont="1" applyFill="1" applyBorder="1" applyAlignment="1">
      <alignment vertical="top" wrapText="1"/>
    </xf>
    <xf numFmtId="0" fontId="54" fillId="0" borderId="1" xfId="45" applyFont="1" applyBorder="1" applyAlignment="1">
      <alignment horizontal="left" vertical="top" wrapText="1"/>
    </xf>
    <xf numFmtId="0" fontId="44" fillId="0" borderId="3" xfId="42" applyFont="1" applyBorder="1" applyAlignment="1">
      <alignment horizontal="center" vertical="top" wrapText="1"/>
    </xf>
    <xf numFmtId="10" fontId="44" fillId="0" borderId="3" xfId="42" applyNumberFormat="1" applyFont="1" applyBorder="1" applyAlignment="1">
      <alignment horizontal="left" vertical="top" wrapText="1"/>
    </xf>
    <xf numFmtId="0" fontId="44" fillId="0" borderId="56" xfId="42" applyFont="1" applyBorder="1" applyAlignment="1">
      <alignment horizontal="center" vertical="top" wrapText="1"/>
    </xf>
    <xf numFmtId="10" fontId="44" fillId="4" borderId="3" xfId="42" applyNumberFormat="1" applyFont="1" applyFill="1" applyBorder="1" applyAlignment="1">
      <alignment horizontal="left" vertical="top" wrapText="1"/>
    </xf>
    <xf numFmtId="0" fontId="54" fillId="4" borderId="4" xfId="42" applyFont="1" applyFill="1" applyBorder="1" applyAlignment="1">
      <alignment horizontal="center" vertical="top" wrapText="1"/>
    </xf>
    <xf numFmtId="0" fontId="44" fillId="0" borderId="4" xfId="42" applyFont="1" applyBorder="1" applyAlignment="1">
      <alignment horizontal="center" vertical="top" wrapText="1"/>
    </xf>
    <xf numFmtId="174" fontId="52" fillId="4" borderId="4" xfId="42" applyNumberFormat="1" applyFont="1" applyFill="1" applyBorder="1" applyAlignment="1">
      <alignment horizontal="center" vertical="top"/>
    </xf>
    <xf numFmtId="10" fontId="44" fillId="0" borderId="3" xfId="42" applyNumberFormat="1" applyFont="1" applyBorder="1" applyAlignment="1">
      <alignment horizontal="justify" vertical="top" wrapText="1"/>
    </xf>
    <xf numFmtId="0" fontId="54" fillId="4" borderId="1" xfId="42" applyFont="1" applyFill="1" applyBorder="1" applyAlignment="1">
      <alignment horizontal="center" vertical="top" wrapText="1"/>
    </xf>
    <xf numFmtId="0" fontId="54" fillId="4" borderId="1" xfId="42" applyFont="1" applyFill="1" applyBorder="1" applyAlignment="1">
      <alignment horizontal="left" vertical="top" wrapText="1"/>
    </xf>
    <xf numFmtId="9" fontId="55" fillId="16" borderId="1" xfId="42" applyNumberFormat="1" applyFont="1" applyFill="1" applyBorder="1" applyAlignment="1">
      <alignment horizontal="center" vertical="top" wrapText="1"/>
    </xf>
    <xf numFmtId="10" fontId="54" fillId="4" borderId="1" xfId="42" applyNumberFormat="1" applyFont="1" applyFill="1" applyBorder="1" applyAlignment="1">
      <alignment vertical="top" wrapText="1"/>
    </xf>
    <xf numFmtId="166" fontId="44" fillId="4" borderId="1" xfId="43" applyFont="1" applyFill="1" applyBorder="1" applyAlignment="1">
      <alignment vertical="top"/>
    </xf>
    <xf numFmtId="174" fontId="52" fillId="4" borderId="1" xfId="42" applyNumberFormat="1" applyFont="1" applyFill="1" applyBorder="1" applyAlignment="1">
      <alignment horizontal="center" vertical="top"/>
    </xf>
    <xf numFmtId="175" fontId="55" fillId="16" borderId="1" xfId="42" applyNumberFormat="1" applyFont="1" applyFill="1" applyBorder="1" applyAlignment="1">
      <alignment horizontal="center" vertical="top"/>
    </xf>
    <xf numFmtId="10" fontId="60" fillId="16" borderId="1" xfId="42" applyNumberFormat="1" applyFont="1" applyFill="1" applyBorder="1" applyAlignment="1">
      <alignment horizontal="center" vertical="top"/>
    </xf>
    <xf numFmtId="0" fontId="53" fillId="15" borderId="1" xfId="42" applyFont="1" applyFill="1" applyBorder="1" applyAlignment="1">
      <alignment horizontal="center" vertical="top"/>
    </xf>
    <xf numFmtId="0" fontId="53" fillId="15" borderId="1" xfId="42" applyFont="1" applyFill="1" applyBorder="1" applyAlignment="1">
      <alignment horizontal="center" vertical="top" wrapText="1"/>
    </xf>
    <xf numFmtId="0" fontId="57" fillId="15" borderId="1" xfId="42" applyFont="1" applyFill="1" applyBorder="1" applyAlignment="1">
      <alignment horizontal="center" vertical="top" wrapText="1"/>
    </xf>
    <xf numFmtId="0" fontId="58" fillId="15" borderId="1" xfId="42" applyFont="1" applyFill="1" applyBorder="1" applyAlignment="1">
      <alignment horizontal="center" vertical="top" wrapText="1"/>
    </xf>
    <xf numFmtId="0" fontId="53" fillId="15" borderId="1" xfId="42" applyFont="1" applyFill="1" applyBorder="1" applyAlignment="1">
      <alignment horizontal="center" vertical="top" wrapText="1"/>
    </xf>
    <xf numFmtId="0" fontId="58" fillId="15" borderId="1" xfId="42" applyFont="1" applyFill="1" applyBorder="1" applyAlignment="1">
      <alignment horizontal="center" vertical="top"/>
    </xf>
    <xf numFmtId="0" fontId="54" fillId="4" borderId="1" xfId="42" applyFont="1" applyFill="1" applyBorder="1" applyAlignment="1">
      <alignment horizontal="center" vertical="top" wrapText="1"/>
    </xf>
    <xf numFmtId="174" fontId="52" fillId="4" borderId="1" xfId="42" applyNumberFormat="1" applyFont="1" applyFill="1" applyBorder="1" applyAlignment="1">
      <alignment horizontal="center" vertical="top"/>
    </xf>
    <xf numFmtId="0" fontId="44" fillId="0" borderId="1" xfId="42" applyFont="1" applyBorder="1" applyAlignment="1">
      <alignment vertical="top" wrapText="1"/>
    </xf>
    <xf numFmtId="0" fontId="57" fillId="0" borderId="1" xfId="42" applyFont="1" applyBorder="1" applyAlignment="1">
      <alignment horizontal="center" vertical="top" wrapText="1"/>
    </xf>
    <xf numFmtId="0" fontId="57" fillId="0" borderId="3" xfId="42" applyFont="1" applyBorder="1" applyAlignment="1">
      <alignment horizontal="center" vertical="top" wrapText="1"/>
    </xf>
    <xf numFmtId="0" fontId="57" fillId="0" borderId="56" xfId="42" applyFont="1" applyBorder="1" applyAlignment="1">
      <alignment horizontal="center" vertical="top" wrapText="1"/>
    </xf>
    <xf numFmtId="0" fontId="57" fillId="0" borderId="4" xfId="42" applyFont="1" applyBorder="1" applyAlignment="1">
      <alignment horizontal="center" vertical="top" wrapText="1"/>
    </xf>
    <xf numFmtId="10" fontId="55" fillId="16" borderId="1" xfId="42" applyNumberFormat="1" applyFont="1" applyFill="1" applyBorder="1" applyAlignment="1">
      <alignment horizontal="center" vertical="top" wrapText="1"/>
    </xf>
    <xf numFmtId="172" fontId="55" fillId="16" borderId="1" xfId="42" applyNumberFormat="1" applyFont="1" applyFill="1" applyBorder="1" applyAlignment="1">
      <alignment horizontal="center" vertical="top"/>
    </xf>
    <xf numFmtId="167" fontId="55" fillId="16" borderId="1" xfId="43" applyNumberFormat="1" applyFont="1" applyFill="1" applyBorder="1" applyAlignment="1">
      <alignment horizontal="center" vertical="top"/>
    </xf>
    <xf numFmtId="0" fontId="53" fillId="15" borderId="3" xfId="42" applyFont="1" applyFill="1" applyBorder="1" applyAlignment="1">
      <alignment horizontal="center" vertical="top" wrapText="1"/>
    </xf>
    <xf numFmtId="0" fontId="53" fillId="15" borderId="4" xfId="42" applyFont="1" applyFill="1" applyBorder="1" applyAlignment="1">
      <alignment horizontal="center" vertical="top" wrapText="1"/>
    </xf>
    <xf numFmtId="0" fontId="44" fillId="0" borderId="1" xfId="42" applyFont="1" applyBorder="1" applyAlignment="1">
      <alignment horizontal="justify" vertical="top" wrapText="1"/>
    </xf>
    <xf numFmtId="0" fontId="54" fillId="0" borderId="3" xfId="45" applyFont="1" applyBorder="1" applyAlignment="1">
      <alignment horizontal="left" vertical="top" wrapText="1"/>
    </xf>
    <xf numFmtId="0" fontId="44" fillId="19" borderId="79" xfId="45" applyFont="1" applyFill="1" applyBorder="1" applyAlignment="1">
      <alignment vertical="top" wrapText="1"/>
    </xf>
    <xf numFmtId="0" fontId="54" fillId="0" borderId="1" xfId="42" applyFont="1" applyBorder="1" applyAlignment="1">
      <alignment vertical="top" wrapText="1"/>
    </xf>
    <xf numFmtId="0" fontId="59" fillId="14" borderId="1" xfId="42" applyFont="1" applyFill="1" applyBorder="1" applyAlignment="1">
      <alignment horizontal="center" vertical="top" wrapText="1"/>
    </xf>
    <xf numFmtId="0" fontId="60" fillId="14" borderId="1" xfId="42" applyFont="1" applyFill="1" applyBorder="1" applyAlignment="1">
      <alignment horizontal="left" vertical="top" wrapText="1"/>
    </xf>
    <xf numFmtId="0" fontId="60" fillId="14" borderId="1" xfId="42" applyFont="1" applyFill="1" applyBorder="1" applyAlignment="1">
      <alignment horizontal="center" vertical="top" wrapText="1"/>
    </xf>
    <xf numFmtId="0" fontId="60" fillId="14" borderId="1" xfId="42" applyFont="1" applyFill="1" applyBorder="1" applyAlignment="1">
      <alignment vertical="top" wrapText="1"/>
    </xf>
    <xf numFmtId="170" fontId="55" fillId="14" borderId="1" xfId="43" applyNumberFormat="1" applyFont="1" applyFill="1" applyBorder="1" applyAlignment="1">
      <alignment vertical="top"/>
    </xf>
    <xf numFmtId="166" fontId="61" fillId="14" borderId="1" xfId="43" applyFont="1" applyFill="1" applyBorder="1" applyAlignment="1">
      <alignment vertical="top"/>
    </xf>
    <xf numFmtId="0" fontId="60" fillId="14" borderId="1" xfId="42" applyFont="1" applyFill="1" applyBorder="1" applyAlignment="1">
      <alignment vertical="top"/>
    </xf>
    <xf numFmtId="0" fontId="53" fillId="15" borderId="1" xfId="42" applyFont="1" applyFill="1" applyBorder="1" applyAlignment="1">
      <alignment horizontal="center" vertical="top"/>
    </xf>
    <xf numFmtId="0" fontId="53" fillId="4" borderId="1" xfId="42" applyFont="1" applyFill="1" applyBorder="1" applyAlignment="1">
      <alignment horizontal="left" vertical="top" wrapText="1"/>
    </xf>
    <xf numFmtId="0" fontId="53" fillId="4" borderId="1" xfId="42" applyFont="1" applyFill="1" applyBorder="1" applyAlignment="1">
      <alignment vertical="top" wrapText="1"/>
    </xf>
    <xf numFmtId="0" fontId="53" fillId="4" borderId="1" xfId="42" applyFont="1" applyFill="1" applyBorder="1" applyAlignment="1">
      <alignment horizontal="center" vertical="top" wrapText="1"/>
    </xf>
    <xf numFmtId="0" fontId="53" fillId="4" borderId="1" xfId="42" applyFont="1" applyFill="1" applyBorder="1" applyAlignment="1">
      <alignment horizontal="left" vertical="top" wrapText="1"/>
    </xf>
    <xf numFmtId="170" fontId="44" fillId="4" borderId="1" xfId="43" applyNumberFormat="1" applyFont="1" applyFill="1" applyBorder="1" applyAlignment="1">
      <alignment vertical="top"/>
    </xf>
    <xf numFmtId="0" fontId="54" fillId="4" borderId="2" xfId="42" applyFont="1" applyFill="1" applyBorder="1" applyAlignment="1">
      <alignment horizontal="left" vertical="top" wrapText="1"/>
    </xf>
    <xf numFmtId="0" fontId="54" fillId="4" borderId="77" xfId="42" applyFont="1" applyFill="1" applyBorder="1" applyAlignment="1">
      <alignment horizontal="left" vertical="top" wrapText="1"/>
    </xf>
    <xf numFmtId="0" fontId="54" fillId="4" borderId="17" xfId="42" applyFont="1" applyFill="1" applyBorder="1" applyAlignment="1">
      <alignment horizontal="left" vertical="top" wrapText="1"/>
    </xf>
    <xf numFmtId="15" fontId="54" fillId="4" borderId="1" xfId="42" applyNumberFormat="1" applyFont="1" applyFill="1" applyBorder="1" applyAlignment="1">
      <alignment vertical="top" wrapText="1"/>
    </xf>
    <xf numFmtId="0" fontId="57" fillId="15" borderId="1" xfId="42" applyFont="1" applyFill="1" applyBorder="1" applyAlignment="1">
      <alignment vertical="top" wrapText="1"/>
    </xf>
    <xf numFmtId="0" fontId="54" fillId="4" borderId="1" xfId="42" applyFont="1" applyFill="1" applyBorder="1" applyAlignment="1">
      <alignment horizontal="left" vertical="top" wrapText="1"/>
    </xf>
    <xf numFmtId="0" fontId="54" fillId="0" borderId="74" xfId="46" applyFont="1" applyBorder="1" applyAlignment="1">
      <alignment horizontal="left" vertical="top" wrapText="1"/>
    </xf>
    <xf numFmtId="170" fontId="44" fillId="4" borderId="0" xfId="42" applyNumberFormat="1" applyFont="1" applyFill="1" applyAlignment="1">
      <alignment vertical="top"/>
    </xf>
    <xf numFmtId="0" fontId="54" fillId="4" borderId="0" xfId="42" applyFont="1" applyFill="1" applyAlignment="1">
      <alignment vertical="top"/>
    </xf>
    <xf numFmtId="0" fontId="54" fillId="4" borderId="0" xfId="42" applyFont="1" applyFill="1" applyAlignment="1">
      <alignment vertical="center"/>
    </xf>
  </cellXfs>
  <cellStyles count="47">
    <cellStyle name="Currency 2" xfId="19" xr:uid="{00000000-0005-0000-0000-000000000000}"/>
    <cellStyle name="Currency 2 2" xfId="22" xr:uid="{00000000-0005-0000-0000-000001000000}"/>
    <cellStyle name="Currency 2 2 2" xfId="40" xr:uid="{00000000-0005-0000-0000-000002000000}"/>
    <cellStyle name="Currency 2 3" xfId="38" xr:uid="{00000000-0005-0000-0000-000003000000}"/>
    <cellStyle name="Currency 2 4" xfId="43" xr:uid="{DCAF1C9F-8521-4815-81C2-7771029B6804}"/>
    <cellStyle name="Excel Built-in Normal" xfId="3" xr:uid="{00000000-0005-0000-0000-000004000000}"/>
    <cellStyle name="Millares [0]" xfId="16" builtinId="6"/>
    <cellStyle name="Millares [0] 2" xfId="11" xr:uid="{00000000-0005-0000-0000-000006000000}"/>
    <cellStyle name="Millares [0] 2 2" xfId="30" xr:uid="{00000000-0005-0000-0000-000007000000}"/>
    <cellStyle name="Millares [0] 3" xfId="35" xr:uid="{00000000-0005-0000-0000-000008000000}"/>
    <cellStyle name="Millares 2" xfId="4" xr:uid="{00000000-0005-0000-0000-000009000000}"/>
    <cellStyle name="Millares 2 2" xfId="26" xr:uid="{00000000-0005-0000-0000-00000A000000}"/>
    <cellStyle name="Millares 3" xfId="5" xr:uid="{00000000-0005-0000-0000-00000B000000}"/>
    <cellStyle name="Millares 3 2" xfId="27" xr:uid="{00000000-0005-0000-0000-00000C000000}"/>
    <cellStyle name="Millares 4" xfId="8" xr:uid="{00000000-0005-0000-0000-00000D000000}"/>
    <cellStyle name="Millares 4 2" xfId="29" xr:uid="{00000000-0005-0000-0000-00000E000000}"/>
    <cellStyle name="Millares 5" xfId="20" xr:uid="{00000000-0005-0000-0000-00000F000000}"/>
    <cellStyle name="Millares 6" xfId="44" xr:uid="{BE94171A-C644-49E4-8A8E-11FEC9294375}"/>
    <cellStyle name="Moneda" xfId="24" builtinId="4"/>
    <cellStyle name="Moneda [0] 2" xfId="13" xr:uid="{00000000-0005-0000-0000-000011000000}"/>
    <cellStyle name="Moneda [0] 2 2" xfId="32" xr:uid="{00000000-0005-0000-0000-000012000000}"/>
    <cellStyle name="Moneda 11" xfId="15" xr:uid="{00000000-0005-0000-0000-000013000000}"/>
    <cellStyle name="Moneda 11 2" xfId="34" xr:uid="{00000000-0005-0000-0000-000014000000}"/>
    <cellStyle name="Moneda 2" xfId="14" xr:uid="{00000000-0005-0000-0000-000015000000}"/>
    <cellStyle name="Moneda 2 2" xfId="33" xr:uid="{00000000-0005-0000-0000-000016000000}"/>
    <cellStyle name="Normal" xfId="0" builtinId="0"/>
    <cellStyle name="Normal 2" xfId="2" xr:uid="{00000000-0005-0000-0000-000018000000}"/>
    <cellStyle name="Normal 2 2" xfId="1" xr:uid="{00000000-0005-0000-0000-000019000000}"/>
    <cellStyle name="Normal 2 3" xfId="9" xr:uid="{00000000-0005-0000-0000-00001A000000}"/>
    <cellStyle name="Normal 2 4" xfId="17" xr:uid="{00000000-0005-0000-0000-00001B000000}"/>
    <cellStyle name="Normal 2 4 2" xfId="23" xr:uid="{00000000-0005-0000-0000-00001C000000}"/>
    <cellStyle name="Normal 2 4 2 2" xfId="41" xr:uid="{00000000-0005-0000-0000-00001D000000}"/>
    <cellStyle name="Normal 2 4 3" xfId="36" xr:uid="{00000000-0005-0000-0000-00001E000000}"/>
    <cellStyle name="Normal 2 4 4" xfId="46" xr:uid="{8AF509CB-DB82-402B-BF6F-4F23071DCEAA}"/>
    <cellStyle name="Normal 2 5" xfId="25" xr:uid="{00000000-0005-0000-0000-00001F000000}"/>
    <cellStyle name="Normal 3" xfId="6" xr:uid="{00000000-0005-0000-0000-000020000000}"/>
    <cellStyle name="Normal 3 2" xfId="28" xr:uid="{00000000-0005-0000-0000-000021000000}"/>
    <cellStyle name="Normal 4" xfId="7" xr:uid="{00000000-0005-0000-0000-000022000000}"/>
    <cellStyle name="Normal 5" xfId="10" xr:uid="{00000000-0005-0000-0000-000023000000}"/>
    <cellStyle name="Normal 6" xfId="12" xr:uid="{00000000-0005-0000-0000-000024000000}"/>
    <cellStyle name="Normal 6 2" xfId="31" xr:uid="{00000000-0005-0000-0000-000025000000}"/>
    <cellStyle name="Normal 6 2 2" xfId="45" xr:uid="{0031508D-EA41-4861-B54F-16CC12D547E4}"/>
    <cellStyle name="Normal 7" xfId="18" xr:uid="{00000000-0005-0000-0000-000026000000}"/>
    <cellStyle name="Normal 7 2" xfId="21" xr:uid="{00000000-0005-0000-0000-000027000000}"/>
    <cellStyle name="Normal 7 2 2" xfId="39" xr:uid="{00000000-0005-0000-0000-000028000000}"/>
    <cellStyle name="Normal 7 2 3" xfId="42" xr:uid="{0396D505-7ACC-41A4-890A-5252F7776C51}"/>
    <cellStyle name="Normal 7 3" xfId="37" xr:uid="{00000000-0005-0000-0000-000029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image" Target="cid:image001.png@01D5965C.18A5E2E0"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26</xdr:col>
      <xdr:colOff>1767113</xdr:colOff>
      <xdr:row>3</xdr:row>
      <xdr:rowOff>199572</xdr:rowOff>
    </xdr:from>
    <xdr:to>
      <xdr:col>26</xdr:col>
      <xdr:colOff>4132483</xdr:colOff>
      <xdr:row>4</xdr:row>
      <xdr:rowOff>25599</xdr:rowOff>
    </xdr:to>
    <xdr:pic>
      <xdr:nvPicPr>
        <xdr:cNvPr id="2" name="Imagen 4">
          <a:extLst>
            <a:ext uri="{FF2B5EF4-FFF2-40B4-BE49-F238E27FC236}">
              <a16:creationId xmlns:a16="http://schemas.microsoft.com/office/drawing/2014/main" id="{461C87BC-49F3-4C41-B08A-A7695AF281CA}"/>
            </a:ext>
          </a:extLst>
        </xdr:cNvPr>
        <xdr:cNvPicPr>
          <a:picLocks noChangeAspect="1"/>
        </xdr:cNvPicPr>
      </xdr:nvPicPr>
      <xdr:blipFill>
        <a:blip xmlns:r="http://schemas.openxmlformats.org/officeDocument/2006/relationships" r:embed="rId1"/>
        <a:stretch>
          <a:fillRect/>
        </a:stretch>
      </xdr:blipFill>
      <xdr:spPr>
        <a:xfrm>
          <a:off x="23017388" y="685347"/>
          <a:ext cx="2365370" cy="588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417926</xdr:colOff>
      <xdr:row>0</xdr:row>
      <xdr:rowOff>23132</xdr:rowOff>
    </xdr:from>
    <xdr:to>
      <xdr:col>1</xdr:col>
      <xdr:colOff>1046576</xdr:colOff>
      <xdr:row>0</xdr:row>
      <xdr:rowOff>1089932</xdr:rowOff>
    </xdr:to>
    <xdr:pic>
      <xdr:nvPicPr>
        <xdr:cNvPr id="2" name="4 Imagen" descr="logomembrete.jpg">
          <a:extLst>
            <a:ext uri="{FF2B5EF4-FFF2-40B4-BE49-F238E27FC236}">
              <a16:creationId xmlns:a16="http://schemas.microsoft.com/office/drawing/2014/main" id="{34B5DD38-2CC5-4A1A-9476-1FB1C8B46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189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xdr:col>
      <xdr:colOff>1013732</xdr:colOff>
      <xdr:row>0</xdr:row>
      <xdr:rowOff>1089932</xdr:rowOff>
    </xdr:to>
    <xdr:pic>
      <xdr:nvPicPr>
        <xdr:cNvPr id="2" name="4 Imagen" descr="logomembrete.jpg">
          <a:extLst>
            <a:ext uri="{FF2B5EF4-FFF2-40B4-BE49-F238E27FC236}">
              <a16:creationId xmlns:a16="http://schemas.microsoft.com/office/drawing/2014/main" id="{D240A1FE-F8D1-4D3F-8B4A-F8C8DD21E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52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607393</xdr:colOff>
      <xdr:row>8</xdr:row>
      <xdr:rowOff>0</xdr:rowOff>
    </xdr:from>
    <xdr:to>
      <xdr:col>27</xdr:col>
      <xdr:colOff>721279</xdr:colOff>
      <xdr:row>8</xdr:row>
      <xdr:rowOff>5567</xdr:rowOff>
    </xdr:to>
    <xdr:pic>
      <xdr:nvPicPr>
        <xdr:cNvPr id="2" name="0 Imagen">
          <a:extLst>
            <a:ext uri="{FF2B5EF4-FFF2-40B4-BE49-F238E27FC236}">
              <a16:creationId xmlns:a16="http://schemas.microsoft.com/office/drawing/2014/main" id="{414E8453-EC26-4042-83FB-815D65B4D1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21713" y="3924300"/>
          <a:ext cx="113886" cy="5567"/>
        </a:xfrm>
        <a:prstGeom prst="rect">
          <a:avLst/>
        </a:prstGeom>
      </xdr:spPr>
    </xdr:pic>
    <xdr:clientData/>
  </xdr:twoCellAnchor>
  <xdr:twoCellAnchor>
    <xdr:from>
      <xdr:col>28</xdr:col>
      <xdr:colOff>62583</xdr:colOff>
      <xdr:row>3</xdr:row>
      <xdr:rowOff>372717</xdr:rowOff>
    </xdr:from>
    <xdr:to>
      <xdr:col>28</xdr:col>
      <xdr:colOff>2854463</xdr:colOff>
      <xdr:row>3</xdr:row>
      <xdr:rowOff>1220304</xdr:rowOff>
    </xdr:to>
    <xdr:pic>
      <xdr:nvPicPr>
        <xdr:cNvPr id="3" name="18 Imagen" descr="logo calidad MADS 2">
          <a:extLst>
            <a:ext uri="{FF2B5EF4-FFF2-40B4-BE49-F238E27FC236}">
              <a16:creationId xmlns:a16="http://schemas.microsoft.com/office/drawing/2014/main" id="{174ECBCC-AB09-4402-B348-DF78CFB0A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83883" y="906117"/>
          <a:ext cx="2791880" cy="847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303696</xdr:colOff>
      <xdr:row>3</xdr:row>
      <xdr:rowOff>317500</xdr:rowOff>
    </xdr:from>
    <xdr:to>
      <xdr:col>1</xdr:col>
      <xdr:colOff>3524250</xdr:colOff>
      <xdr:row>3</xdr:row>
      <xdr:rowOff>1347107</xdr:rowOff>
    </xdr:to>
    <xdr:pic>
      <xdr:nvPicPr>
        <xdr:cNvPr id="4" name="Imagen 3" descr="cid:image001.png@01D5965C.18A5E2E0">
          <a:extLst>
            <a:ext uri="{FF2B5EF4-FFF2-40B4-BE49-F238E27FC236}">
              <a16:creationId xmlns:a16="http://schemas.microsoft.com/office/drawing/2014/main" id="{0D7DABAC-35D6-47CC-9B1C-B79D88FE35A9}"/>
            </a:ext>
          </a:extLst>
        </xdr:cNvPr>
        <xdr:cNvPicPr/>
      </xdr:nvPicPr>
      <xdr:blipFill rotWithShape="1">
        <a:blip xmlns:r="http://schemas.openxmlformats.org/officeDocument/2006/relationships" r:embed="rId3" r:link="rId4">
          <a:extLst>
            <a:ext uri="{28A0092B-C50C-407E-A947-70E740481C1C}">
              <a14:useLocalDpi xmlns:a14="http://schemas.microsoft.com/office/drawing/2010/main" val="0"/>
            </a:ext>
          </a:extLst>
        </a:blip>
        <a:srcRect r="41243"/>
        <a:stretch>
          <a:fillRect/>
        </a:stretch>
      </xdr:blipFill>
      <xdr:spPr bwMode="auto">
        <a:xfrm>
          <a:off x="448476" y="850900"/>
          <a:ext cx="3220554" cy="1029607"/>
        </a:xfrm>
        <a:prstGeom prst="rect">
          <a:avLst/>
        </a:prstGeom>
        <a:noFill/>
        <a:ln>
          <a:noFill/>
        </a:ln>
      </xdr:spPr>
    </xdr:pic>
    <xdr:clientData/>
  </xdr:twoCellAnchor>
  <xdr:twoCellAnchor editAs="oneCell">
    <xdr:from>
      <xdr:col>24</xdr:col>
      <xdr:colOff>1787269</xdr:colOff>
      <xdr:row>3</xdr:row>
      <xdr:rowOff>126605</xdr:rowOff>
    </xdr:from>
    <xdr:to>
      <xdr:col>25</xdr:col>
      <xdr:colOff>707571</xdr:colOff>
      <xdr:row>3</xdr:row>
      <xdr:rowOff>1478872</xdr:rowOff>
    </xdr:to>
    <xdr:pic>
      <xdr:nvPicPr>
        <xdr:cNvPr id="5" name="4 Imagen" descr="logomembrete.jpg">
          <a:extLst>
            <a:ext uri="{FF2B5EF4-FFF2-40B4-BE49-F238E27FC236}">
              <a16:creationId xmlns:a16="http://schemas.microsoft.com/office/drawing/2014/main" id="{129ACB36-AC17-4651-A65F-99E32D8C7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183669" y="660005"/>
          <a:ext cx="726242" cy="135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27</xdr:col>
      <xdr:colOff>607393</xdr:colOff>
      <xdr:row>65</xdr:row>
      <xdr:rowOff>0</xdr:rowOff>
    </xdr:from>
    <xdr:ext cx="113886" cy="5567"/>
    <xdr:pic>
      <xdr:nvPicPr>
        <xdr:cNvPr id="6" name="0 Imagen">
          <a:extLst>
            <a:ext uri="{FF2B5EF4-FFF2-40B4-BE49-F238E27FC236}">
              <a16:creationId xmlns:a16="http://schemas.microsoft.com/office/drawing/2014/main" id="{6984A554-6AEB-4674-9C8F-72F2C6747A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21713" y="74378820"/>
          <a:ext cx="113886" cy="556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11</xdr:col>
      <xdr:colOff>628650</xdr:colOff>
      <xdr:row>0</xdr:row>
      <xdr:rowOff>1089932</xdr:rowOff>
    </xdr:to>
    <xdr:pic>
      <xdr:nvPicPr>
        <xdr:cNvPr id="2" name="4 Imagen" descr="logomembrete.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74544</xdr:colOff>
      <xdr:row>0</xdr:row>
      <xdr:rowOff>273327</xdr:rowOff>
    </xdr:from>
    <xdr:to>
      <xdr:col>20</xdr:col>
      <xdr:colOff>1244</xdr:colOff>
      <xdr:row>0</xdr:row>
      <xdr:rowOff>922120</xdr:rowOff>
    </xdr:to>
    <xdr:pic>
      <xdr:nvPicPr>
        <xdr:cNvPr id="5" name="Imagen 4" descr="http://www.minambiente.gov.co/images/recursos-rediseno/escudo-ministeri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19761" y="273327"/>
          <a:ext cx="3302692"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zambrano\Downloads\ANEXO%201%20F-A-GIP-32%20POA%20SINCHI%20Segundo%20Trimestre%202023%20SINCHI%20(1).xlsx" TargetMode="External"/><Relationship Id="rId1" Type="http://schemas.openxmlformats.org/officeDocument/2006/relationships/externalLinkPath" Target="file:///C:\Users\yzambrano\Downloads\ANEXO%201%20F-A-GIP-32%20POA%20SINCHI%20Segundo%20Trimestre%202023%20SINCH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ategias y Metas PND "/>
      <sheetName val="Avances a 30 jun 2023"/>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5573-4A00-4B6D-A414-BFC02318CD97}">
  <dimension ref="A4:AK93"/>
  <sheetViews>
    <sheetView tabSelected="1" zoomScaleNormal="100" zoomScaleSheetLayoutView="30" workbookViewId="0">
      <selection activeCell="AA59" sqref="AA59"/>
    </sheetView>
  </sheetViews>
  <sheetFormatPr baseColWidth="10" defaultColWidth="9.375" defaultRowHeight="12.75" x14ac:dyDescent="0.25"/>
  <cols>
    <col min="1" max="1" width="1.875" style="676" customWidth="1"/>
    <col min="2" max="2" width="32.75" style="676" customWidth="1"/>
    <col min="3" max="3" width="21.125" style="676" customWidth="1"/>
    <col min="4" max="4" width="25" style="676" customWidth="1"/>
    <col min="5" max="5" width="27.875" style="676" customWidth="1"/>
    <col min="6" max="6" width="25" style="676" customWidth="1"/>
    <col min="7" max="9" width="16.625" style="676" customWidth="1"/>
    <col min="10" max="10" width="25" style="676" customWidth="1"/>
    <col min="11" max="11" width="5.375" style="676" customWidth="1"/>
    <col min="12" max="12" width="14.75" style="676" customWidth="1"/>
    <col min="13" max="13" width="50.25" style="676" customWidth="1"/>
    <col min="14" max="17" width="16.625" style="676" hidden="1" customWidth="1"/>
    <col min="18" max="18" width="21.25" style="676" hidden="1" customWidth="1"/>
    <col min="19" max="23" width="19.375" style="676" hidden="1" customWidth="1"/>
    <col min="24" max="24" width="21.875" style="676" hidden="1" customWidth="1"/>
    <col min="25" max="25" width="21.5" style="676" hidden="1" customWidth="1"/>
    <col min="26" max="26" width="26.5" style="676" hidden="1" customWidth="1"/>
    <col min="27" max="27" width="76" style="676" customWidth="1"/>
    <col min="28" max="28" width="32.5" style="676" customWidth="1"/>
    <col min="29" max="29" width="49.25" style="676" customWidth="1"/>
    <col min="30" max="30" width="43.875" style="676" customWidth="1"/>
    <col min="31" max="16384" width="9.375" style="676"/>
  </cols>
  <sheetData>
    <row r="4" spans="1:30" ht="60" customHeight="1" x14ac:dyDescent="0.25">
      <c r="B4" s="677" t="s">
        <v>364</v>
      </c>
      <c r="C4" s="678" t="s">
        <v>427</v>
      </c>
      <c r="D4" s="678"/>
      <c r="E4" s="678"/>
      <c r="F4" s="678"/>
      <c r="G4" s="678"/>
      <c r="H4" s="678"/>
      <c r="I4" s="678"/>
      <c r="J4" s="678"/>
      <c r="K4" s="678"/>
      <c r="L4" s="678"/>
      <c r="M4" s="678"/>
      <c r="N4" s="678"/>
      <c r="O4" s="678"/>
      <c r="P4" s="678"/>
      <c r="Q4" s="678"/>
      <c r="R4" s="678"/>
      <c r="S4" s="678"/>
      <c r="T4" s="678"/>
      <c r="U4" s="678"/>
      <c r="V4" s="678"/>
      <c r="W4" s="678"/>
      <c r="X4" s="678"/>
      <c r="Y4" s="678"/>
      <c r="Z4" s="679"/>
      <c r="AA4" s="680"/>
      <c r="AB4" s="680"/>
      <c r="AC4" s="680"/>
      <c r="AD4" s="681"/>
    </row>
    <row r="5" spans="1:30" ht="17.25" customHeight="1" thickBot="1" x14ac:dyDescent="0.3">
      <c r="B5" s="677"/>
      <c r="C5" s="682" t="s">
        <v>365</v>
      </c>
      <c r="D5" s="683"/>
      <c r="E5" s="683"/>
      <c r="F5" s="683"/>
      <c r="G5" s="683"/>
      <c r="H5" s="683"/>
      <c r="I5" s="683"/>
      <c r="J5" s="683"/>
      <c r="K5" s="683"/>
      <c r="L5" s="683"/>
      <c r="M5" s="683"/>
      <c r="N5" s="683"/>
      <c r="O5" s="683"/>
      <c r="P5" s="683"/>
      <c r="Q5" s="683"/>
      <c r="R5" s="683"/>
      <c r="S5" s="683"/>
      <c r="T5" s="683"/>
      <c r="U5" s="683"/>
      <c r="V5" s="683"/>
      <c r="W5" s="683"/>
      <c r="X5" s="683"/>
      <c r="Y5" s="683"/>
      <c r="Z5" s="684"/>
      <c r="AA5" s="685"/>
      <c r="AB5" s="685"/>
      <c r="AC5" s="685"/>
      <c r="AD5" s="686"/>
    </row>
    <row r="6" spans="1:30" ht="17.25" customHeight="1" x14ac:dyDescent="0.25">
      <c r="A6" s="687"/>
      <c r="B6" s="688" t="s">
        <v>366</v>
      </c>
      <c r="C6" s="689" t="s">
        <v>367</v>
      </c>
      <c r="D6" s="690"/>
      <c r="E6" s="690"/>
      <c r="F6" s="690"/>
      <c r="G6" s="690"/>
      <c r="H6" s="690"/>
      <c r="I6" s="690"/>
      <c r="J6" s="690"/>
      <c r="K6" s="690"/>
      <c r="L6" s="690"/>
      <c r="M6" s="690"/>
      <c r="N6" s="690"/>
      <c r="O6" s="690"/>
      <c r="P6" s="690"/>
      <c r="Q6" s="690"/>
      <c r="R6" s="690"/>
      <c r="S6" s="690"/>
      <c r="T6" s="690"/>
      <c r="U6" s="690"/>
      <c r="V6" s="690"/>
      <c r="W6" s="690"/>
      <c r="X6" s="690"/>
      <c r="Y6" s="690"/>
      <c r="Z6" s="691" t="s">
        <v>368</v>
      </c>
      <c r="AA6" s="691"/>
      <c r="AB6" s="691"/>
      <c r="AC6" s="691"/>
      <c r="AD6" s="692"/>
    </row>
    <row r="7" spans="1:30" ht="5.0999999999999996" customHeight="1" x14ac:dyDescent="0.25">
      <c r="A7" s="693"/>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row>
    <row r="8" spans="1:30" ht="40.5" customHeight="1" x14ac:dyDescent="0.25">
      <c r="B8" s="695" t="s">
        <v>62</v>
      </c>
      <c r="C8" s="696" t="s">
        <v>63</v>
      </c>
      <c r="D8" s="696"/>
      <c r="E8" s="696"/>
      <c r="F8" s="696"/>
      <c r="G8" s="696"/>
      <c r="H8" s="696"/>
      <c r="I8" s="696"/>
      <c r="J8" s="696"/>
      <c r="K8" s="696"/>
      <c r="L8" s="696"/>
      <c r="M8" s="696"/>
      <c r="N8" s="696"/>
      <c r="O8" s="696"/>
      <c r="P8" s="696"/>
      <c r="Q8" s="696"/>
      <c r="R8" s="696"/>
      <c r="S8" s="696"/>
      <c r="T8" s="696"/>
      <c r="U8" s="696"/>
      <c r="V8" s="696"/>
      <c r="W8" s="696"/>
      <c r="X8" s="696"/>
      <c r="Y8" s="696"/>
      <c r="Z8" s="697" t="s">
        <v>64</v>
      </c>
      <c r="AA8" s="698">
        <v>2023</v>
      </c>
      <c r="AB8" s="699"/>
      <c r="AC8" s="698"/>
      <c r="AD8" s="700"/>
    </row>
    <row r="9" spans="1:30" ht="40.5" customHeight="1" x14ac:dyDescent="0.25">
      <c r="B9" s="701" t="s">
        <v>65</v>
      </c>
      <c r="C9" s="696" t="s">
        <v>369</v>
      </c>
      <c r="D9" s="696"/>
      <c r="E9" s="696"/>
      <c r="F9" s="696"/>
      <c r="G9" s="696"/>
      <c r="H9" s="696"/>
      <c r="I9" s="696"/>
      <c r="J9" s="696"/>
      <c r="K9" s="696"/>
      <c r="L9" s="696"/>
      <c r="M9" s="696"/>
      <c r="N9" s="696"/>
      <c r="O9" s="696"/>
      <c r="P9" s="696"/>
      <c r="Q9" s="696"/>
      <c r="R9" s="696"/>
      <c r="S9" s="696"/>
      <c r="T9" s="696"/>
      <c r="U9" s="696"/>
      <c r="V9" s="696"/>
      <c r="W9" s="696"/>
      <c r="X9" s="696"/>
      <c r="Y9" s="696"/>
      <c r="Z9" s="697" t="s">
        <v>66</v>
      </c>
      <c r="AA9" s="698" t="s">
        <v>652</v>
      </c>
      <c r="AB9" s="699"/>
      <c r="AC9" s="698" t="s">
        <v>67</v>
      </c>
      <c r="AD9" s="702">
        <v>8200000000</v>
      </c>
    </row>
    <row r="10" spans="1:30" ht="37.5" customHeight="1" x14ac:dyDescent="0.25">
      <c r="B10" s="695" t="s">
        <v>68</v>
      </c>
      <c r="C10" s="703" t="s">
        <v>69</v>
      </c>
      <c r="D10" s="704"/>
      <c r="E10" s="704"/>
      <c r="F10" s="704"/>
      <c r="G10" s="704"/>
      <c r="H10" s="704"/>
      <c r="I10" s="704"/>
      <c r="J10" s="704"/>
      <c r="K10" s="704"/>
      <c r="L10" s="704"/>
      <c r="M10" s="704"/>
      <c r="N10" s="704"/>
      <c r="O10" s="704"/>
      <c r="P10" s="704"/>
      <c r="Q10" s="704"/>
      <c r="R10" s="704"/>
      <c r="S10" s="704"/>
      <c r="T10" s="704"/>
      <c r="U10" s="704"/>
      <c r="V10" s="704"/>
      <c r="W10" s="704"/>
      <c r="X10" s="704"/>
      <c r="Y10" s="705"/>
      <c r="Z10" s="697" t="s">
        <v>70</v>
      </c>
      <c r="AA10" s="698">
        <v>2023</v>
      </c>
      <c r="AB10" s="697"/>
      <c r="AC10" s="697"/>
      <c r="AD10" s="706"/>
    </row>
    <row r="11" spans="1:30" ht="67.5" customHeight="1" x14ac:dyDescent="0.25">
      <c r="B11" s="707"/>
      <c r="C11" s="708" t="s">
        <v>653</v>
      </c>
      <c r="D11" s="708"/>
      <c r="E11" s="708"/>
      <c r="F11" s="708"/>
      <c r="G11" s="708" t="s">
        <v>654</v>
      </c>
      <c r="H11" s="709"/>
      <c r="I11" s="709"/>
      <c r="J11" s="709"/>
      <c r="K11" s="709"/>
      <c r="L11" s="709"/>
      <c r="M11" s="709"/>
      <c r="N11" s="708" t="s">
        <v>370</v>
      </c>
      <c r="O11" s="710"/>
      <c r="P11" s="710"/>
      <c r="Q11" s="710"/>
      <c r="R11" s="708" t="s">
        <v>655</v>
      </c>
      <c r="S11" s="708"/>
      <c r="T11" s="710"/>
      <c r="U11" s="710"/>
      <c r="V11" s="710"/>
      <c r="W11" s="710"/>
      <c r="X11" s="708" t="s">
        <v>656</v>
      </c>
      <c r="Y11" s="708"/>
      <c r="Z11" s="708" t="s">
        <v>657</v>
      </c>
      <c r="AA11" s="708"/>
      <c r="AB11" s="710"/>
      <c r="AC11" s="707" t="s">
        <v>658</v>
      </c>
      <c r="AD11" s="708" t="s">
        <v>78</v>
      </c>
    </row>
    <row r="12" spans="1:30" ht="48" customHeight="1" x14ac:dyDescent="0.25">
      <c r="B12" s="711" t="s">
        <v>79</v>
      </c>
      <c r="C12" s="708" t="s">
        <v>80</v>
      </c>
      <c r="D12" s="708" t="s">
        <v>81</v>
      </c>
      <c r="E12" s="708" t="s">
        <v>82</v>
      </c>
      <c r="F12" s="708" t="s">
        <v>83</v>
      </c>
      <c r="G12" s="708" t="s">
        <v>371</v>
      </c>
      <c r="H12" s="708" t="s">
        <v>372</v>
      </c>
      <c r="I12" s="711" t="s">
        <v>33</v>
      </c>
      <c r="J12" s="708" t="s">
        <v>88</v>
      </c>
      <c r="K12" s="708" t="s">
        <v>84</v>
      </c>
      <c r="L12" s="708" t="s">
        <v>373</v>
      </c>
      <c r="M12" s="711" t="s">
        <v>374</v>
      </c>
      <c r="N12" s="708" t="s">
        <v>375</v>
      </c>
      <c r="O12" s="708" t="s">
        <v>376</v>
      </c>
      <c r="P12" s="708" t="s">
        <v>377</v>
      </c>
      <c r="Q12" s="708" t="s">
        <v>378</v>
      </c>
      <c r="R12" s="711" t="s">
        <v>93</v>
      </c>
      <c r="S12" s="711"/>
      <c r="T12" s="708" t="s">
        <v>379</v>
      </c>
      <c r="U12" s="710"/>
      <c r="V12" s="710"/>
      <c r="W12" s="710"/>
      <c r="X12" s="711" t="s">
        <v>94</v>
      </c>
      <c r="Y12" s="711"/>
      <c r="Z12" s="708" t="s">
        <v>380</v>
      </c>
      <c r="AA12" s="708" t="s">
        <v>659</v>
      </c>
      <c r="AB12" s="708" t="s">
        <v>430</v>
      </c>
      <c r="AC12" s="708" t="s">
        <v>98</v>
      </c>
      <c r="AD12" s="708"/>
    </row>
    <row r="13" spans="1:30" ht="60" customHeight="1" thickBot="1" x14ac:dyDescent="0.3">
      <c r="B13" s="711"/>
      <c r="C13" s="708"/>
      <c r="D13" s="708"/>
      <c r="E13" s="708"/>
      <c r="F13" s="708"/>
      <c r="G13" s="708"/>
      <c r="H13" s="708"/>
      <c r="I13" s="711"/>
      <c r="J13" s="711"/>
      <c r="K13" s="708"/>
      <c r="L13" s="708"/>
      <c r="M13" s="711"/>
      <c r="N13" s="708"/>
      <c r="O13" s="708"/>
      <c r="P13" s="708"/>
      <c r="Q13" s="708"/>
      <c r="R13" s="707" t="s">
        <v>381</v>
      </c>
      <c r="S13" s="707" t="s">
        <v>100</v>
      </c>
      <c r="T13" s="707" t="s">
        <v>382</v>
      </c>
      <c r="U13" s="707" t="s">
        <v>383</v>
      </c>
      <c r="V13" s="707" t="s">
        <v>384</v>
      </c>
      <c r="W13" s="707" t="s">
        <v>385</v>
      </c>
      <c r="X13" s="707" t="s">
        <v>101</v>
      </c>
      <c r="Y13" s="707" t="s">
        <v>102</v>
      </c>
      <c r="Z13" s="708"/>
      <c r="AA13" s="708"/>
      <c r="AB13" s="708"/>
      <c r="AC13" s="708"/>
      <c r="AD13" s="708"/>
    </row>
    <row r="14" spans="1:30" s="712" customFormat="1" ht="245.45" customHeight="1" x14ac:dyDescent="0.25">
      <c r="B14" s="713" t="s">
        <v>386</v>
      </c>
      <c r="C14" s="713" t="s">
        <v>660</v>
      </c>
      <c r="D14" s="713" t="s">
        <v>387</v>
      </c>
      <c r="E14" s="713" t="s">
        <v>661</v>
      </c>
      <c r="F14" s="713" t="s">
        <v>262</v>
      </c>
      <c r="G14" s="713" t="s">
        <v>109</v>
      </c>
      <c r="H14" s="713" t="s">
        <v>110</v>
      </c>
      <c r="I14" s="713">
        <v>1</v>
      </c>
      <c r="J14" s="713" t="s">
        <v>388</v>
      </c>
      <c r="K14" s="714" t="s">
        <v>389</v>
      </c>
      <c r="L14" s="715">
        <v>0.15</v>
      </c>
      <c r="M14" s="716" t="s">
        <v>108</v>
      </c>
      <c r="N14" s="717">
        <v>0.2</v>
      </c>
      <c r="O14" s="717">
        <v>0.5</v>
      </c>
      <c r="P14" s="717">
        <v>0.9</v>
      </c>
      <c r="Q14" s="717">
        <v>1</v>
      </c>
      <c r="R14" s="718">
        <v>2007932974</v>
      </c>
      <c r="S14" s="719">
        <f>SUM(R14:R22)</f>
        <v>3799801685</v>
      </c>
      <c r="T14" s="720">
        <f>ROUND($R14*N14,0)</f>
        <v>401586595</v>
      </c>
      <c r="U14" s="720">
        <f t="shared" ref="T14:W22" si="0">ROUND($R14*O14,0)</f>
        <v>1003966487</v>
      </c>
      <c r="V14" s="720">
        <f t="shared" si="0"/>
        <v>1807139677</v>
      </c>
      <c r="W14" s="720">
        <f>ROUND($R14*Q14,0)</f>
        <v>2007932974</v>
      </c>
      <c r="X14" s="721">
        <v>749079602</v>
      </c>
      <c r="Y14" s="721">
        <v>573932891</v>
      </c>
      <c r="Z14" s="722">
        <v>0.59</v>
      </c>
      <c r="AA14" s="723" t="s">
        <v>662</v>
      </c>
      <c r="AB14" s="722">
        <f>L14*Z14</f>
        <v>8.8499999999999995E-2</v>
      </c>
      <c r="AC14" s="724"/>
      <c r="AD14" s="724"/>
    </row>
    <row r="15" spans="1:30" s="712" customFormat="1" ht="50.25" customHeight="1" x14ac:dyDescent="0.25">
      <c r="B15" s="725"/>
      <c r="C15" s="725"/>
      <c r="D15" s="725"/>
      <c r="E15" s="725"/>
      <c r="F15" s="725"/>
      <c r="G15" s="725"/>
      <c r="H15" s="725"/>
      <c r="I15" s="725"/>
      <c r="J15" s="725"/>
      <c r="K15" s="714" t="s">
        <v>390</v>
      </c>
      <c r="L15" s="715">
        <v>0.1</v>
      </c>
      <c r="M15" s="716" t="s">
        <v>120</v>
      </c>
      <c r="N15" s="717">
        <v>0.2</v>
      </c>
      <c r="O15" s="717">
        <v>0.5</v>
      </c>
      <c r="P15" s="717">
        <v>0.9</v>
      </c>
      <c r="Q15" s="717">
        <v>1</v>
      </c>
      <c r="R15" s="718">
        <v>156920000</v>
      </c>
      <c r="S15" s="726"/>
      <c r="T15" s="720">
        <f t="shared" si="0"/>
        <v>31384000</v>
      </c>
      <c r="U15" s="720">
        <f t="shared" si="0"/>
        <v>78460000</v>
      </c>
      <c r="V15" s="720">
        <f t="shared" si="0"/>
        <v>141228000</v>
      </c>
      <c r="W15" s="720">
        <f t="shared" si="0"/>
        <v>156920000</v>
      </c>
      <c r="X15" s="721">
        <v>83492165</v>
      </c>
      <c r="Y15" s="721">
        <v>38185123</v>
      </c>
      <c r="Z15" s="722">
        <v>0.59</v>
      </c>
      <c r="AA15" s="727" t="s">
        <v>663</v>
      </c>
      <c r="AB15" s="722">
        <f t="shared" ref="AB15:AB22" si="1">L15*Z15</f>
        <v>5.8999999999999997E-2</v>
      </c>
      <c r="AC15" s="724"/>
      <c r="AD15" s="724"/>
    </row>
    <row r="16" spans="1:30" s="712" customFormat="1" ht="51.75" customHeight="1" x14ac:dyDescent="0.25">
      <c r="B16" s="725"/>
      <c r="C16" s="725"/>
      <c r="D16" s="725"/>
      <c r="E16" s="725"/>
      <c r="F16" s="725"/>
      <c r="G16" s="725"/>
      <c r="H16" s="725"/>
      <c r="I16" s="725"/>
      <c r="J16" s="725"/>
      <c r="K16" s="714" t="s">
        <v>391</v>
      </c>
      <c r="L16" s="715">
        <v>0.15</v>
      </c>
      <c r="M16" s="716" t="s">
        <v>123</v>
      </c>
      <c r="N16" s="717">
        <v>0.2</v>
      </c>
      <c r="O16" s="717">
        <v>0.5</v>
      </c>
      <c r="P16" s="717">
        <v>0.9</v>
      </c>
      <c r="Q16" s="717">
        <v>1</v>
      </c>
      <c r="R16" s="718">
        <v>300250000</v>
      </c>
      <c r="S16" s="726"/>
      <c r="T16" s="720">
        <f t="shared" si="0"/>
        <v>60050000</v>
      </c>
      <c r="U16" s="720">
        <f t="shared" si="0"/>
        <v>150125000</v>
      </c>
      <c r="V16" s="720">
        <f t="shared" si="0"/>
        <v>270225000</v>
      </c>
      <c r="W16" s="720">
        <f t="shared" si="0"/>
        <v>300250000</v>
      </c>
      <c r="X16" s="721">
        <v>137757492</v>
      </c>
      <c r="Y16" s="721">
        <v>119062488</v>
      </c>
      <c r="Z16" s="722">
        <v>0.59</v>
      </c>
      <c r="AA16" s="727" t="s">
        <v>664</v>
      </c>
      <c r="AB16" s="722">
        <f t="shared" si="1"/>
        <v>8.8499999999999995E-2</v>
      </c>
      <c r="AC16" s="724"/>
      <c r="AD16" s="724"/>
    </row>
    <row r="17" spans="2:30" s="712" customFormat="1" ht="94.5" customHeight="1" x14ac:dyDescent="0.25">
      <c r="B17" s="725"/>
      <c r="C17" s="725"/>
      <c r="D17" s="725"/>
      <c r="E17" s="725"/>
      <c r="F17" s="725"/>
      <c r="G17" s="725"/>
      <c r="H17" s="725"/>
      <c r="I17" s="725"/>
      <c r="J17" s="725"/>
      <c r="K17" s="714" t="s">
        <v>392</v>
      </c>
      <c r="L17" s="715">
        <v>0.1</v>
      </c>
      <c r="M17" s="728" t="s">
        <v>127</v>
      </c>
      <c r="N17" s="717">
        <v>0.2</v>
      </c>
      <c r="O17" s="717">
        <v>0.5</v>
      </c>
      <c r="P17" s="717">
        <v>0.9</v>
      </c>
      <c r="Q17" s="717">
        <v>1</v>
      </c>
      <c r="R17" s="718">
        <v>247104599</v>
      </c>
      <c r="S17" s="726"/>
      <c r="T17" s="720">
        <f t="shared" si="0"/>
        <v>49420920</v>
      </c>
      <c r="U17" s="720">
        <f t="shared" si="0"/>
        <v>123552300</v>
      </c>
      <c r="V17" s="720">
        <f t="shared" si="0"/>
        <v>222394139</v>
      </c>
      <c r="W17" s="720">
        <f t="shared" si="0"/>
        <v>247104599</v>
      </c>
      <c r="X17" s="721">
        <v>104531876</v>
      </c>
      <c r="Y17" s="721">
        <v>86257630</v>
      </c>
      <c r="Z17" s="722">
        <v>0.59</v>
      </c>
      <c r="AA17" s="729" t="s">
        <v>665</v>
      </c>
      <c r="AB17" s="722">
        <f t="shared" si="1"/>
        <v>5.8999999999999997E-2</v>
      </c>
      <c r="AC17" s="724"/>
      <c r="AD17" s="724"/>
    </row>
    <row r="18" spans="2:30" s="712" customFormat="1" ht="31.5" customHeight="1" x14ac:dyDescent="0.25">
      <c r="B18" s="725"/>
      <c r="C18" s="725"/>
      <c r="D18" s="725"/>
      <c r="E18" s="725"/>
      <c r="F18" s="725"/>
      <c r="G18" s="725"/>
      <c r="H18" s="725"/>
      <c r="I18" s="725"/>
      <c r="J18" s="725"/>
      <c r="K18" s="714" t="s">
        <v>393</v>
      </c>
      <c r="L18" s="715">
        <v>0.1</v>
      </c>
      <c r="M18" s="728" t="s">
        <v>130</v>
      </c>
      <c r="N18" s="717">
        <v>0.2</v>
      </c>
      <c r="O18" s="717">
        <v>0.5</v>
      </c>
      <c r="P18" s="717">
        <v>0.9</v>
      </c>
      <c r="Q18" s="717">
        <v>1</v>
      </c>
      <c r="R18" s="718">
        <v>124197551</v>
      </c>
      <c r="S18" s="726"/>
      <c r="T18" s="720">
        <f t="shared" si="0"/>
        <v>24839510</v>
      </c>
      <c r="U18" s="720">
        <f t="shared" si="0"/>
        <v>62098776</v>
      </c>
      <c r="V18" s="720">
        <f t="shared" si="0"/>
        <v>111777796</v>
      </c>
      <c r="W18" s="720">
        <f t="shared" si="0"/>
        <v>124197551</v>
      </c>
      <c r="X18" s="721">
        <v>55872834</v>
      </c>
      <c r="Y18" s="721">
        <v>44267251</v>
      </c>
      <c r="Z18" s="722">
        <v>0.59</v>
      </c>
      <c r="AA18" s="729" t="s">
        <v>666</v>
      </c>
      <c r="AB18" s="722">
        <f t="shared" si="1"/>
        <v>5.8999999999999997E-2</v>
      </c>
      <c r="AC18" s="724"/>
      <c r="AD18" s="724"/>
    </row>
    <row r="19" spans="2:30" s="712" customFormat="1" ht="51.6" customHeight="1" x14ac:dyDescent="0.25">
      <c r="B19" s="725"/>
      <c r="C19" s="725"/>
      <c r="D19" s="725"/>
      <c r="E19" s="725"/>
      <c r="F19" s="725"/>
      <c r="G19" s="725"/>
      <c r="H19" s="725"/>
      <c r="I19" s="725"/>
      <c r="J19" s="725"/>
      <c r="K19" s="714" t="s">
        <v>394</v>
      </c>
      <c r="L19" s="715">
        <v>0.1</v>
      </c>
      <c r="M19" s="728" t="s">
        <v>133</v>
      </c>
      <c r="N19" s="717">
        <v>0.2</v>
      </c>
      <c r="O19" s="717">
        <v>0.5</v>
      </c>
      <c r="P19" s="717">
        <v>0.9</v>
      </c>
      <c r="Q19" s="717">
        <v>1</v>
      </c>
      <c r="R19" s="718">
        <v>243232500</v>
      </c>
      <c r="S19" s="726"/>
      <c r="T19" s="720">
        <f t="shared" si="0"/>
        <v>48646500</v>
      </c>
      <c r="U19" s="720">
        <f t="shared" si="0"/>
        <v>121616250</v>
      </c>
      <c r="V19" s="720">
        <f t="shared" si="0"/>
        <v>218909250</v>
      </c>
      <c r="W19" s="720">
        <f t="shared" si="0"/>
        <v>243232500</v>
      </c>
      <c r="X19" s="721">
        <v>48197133</v>
      </c>
      <c r="Y19" s="721">
        <v>32870970</v>
      </c>
      <c r="Z19" s="722">
        <v>0.59</v>
      </c>
      <c r="AA19" s="729" t="s">
        <v>667</v>
      </c>
      <c r="AB19" s="722">
        <f t="shared" si="1"/>
        <v>5.8999999999999997E-2</v>
      </c>
      <c r="AC19" s="724"/>
      <c r="AD19" s="724"/>
    </row>
    <row r="20" spans="2:30" s="712" customFormat="1" ht="39" customHeight="1" x14ac:dyDescent="0.25">
      <c r="B20" s="725"/>
      <c r="C20" s="713" t="s">
        <v>138</v>
      </c>
      <c r="D20" s="725"/>
      <c r="E20" s="730" t="s">
        <v>140</v>
      </c>
      <c r="F20" s="730" t="s">
        <v>261</v>
      </c>
      <c r="G20" s="713" t="s">
        <v>143</v>
      </c>
      <c r="H20" s="713" t="s">
        <v>144</v>
      </c>
      <c r="I20" s="713">
        <v>1</v>
      </c>
      <c r="J20" s="713" t="s">
        <v>452</v>
      </c>
      <c r="K20" s="714" t="s">
        <v>395</v>
      </c>
      <c r="L20" s="715">
        <v>0.1</v>
      </c>
      <c r="M20" s="728" t="s">
        <v>142</v>
      </c>
      <c r="N20" s="717">
        <v>0.2</v>
      </c>
      <c r="O20" s="717">
        <v>0.5</v>
      </c>
      <c r="P20" s="717">
        <v>0.9</v>
      </c>
      <c r="Q20" s="717">
        <v>1</v>
      </c>
      <c r="R20" s="718">
        <v>107598025</v>
      </c>
      <c r="S20" s="726"/>
      <c r="T20" s="720">
        <f t="shared" si="0"/>
        <v>21519605</v>
      </c>
      <c r="U20" s="720">
        <f t="shared" si="0"/>
        <v>53799013</v>
      </c>
      <c r="V20" s="720">
        <f t="shared" si="0"/>
        <v>96838223</v>
      </c>
      <c r="W20" s="720">
        <f t="shared" si="0"/>
        <v>107598025</v>
      </c>
      <c r="X20" s="721">
        <v>35718277</v>
      </c>
      <c r="Y20" s="721">
        <v>27978277</v>
      </c>
      <c r="Z20" s="722">
        <v>0.59</v>
      </c>
      <c r="AA20" s="731" t="s">
        <v>668</v>
      </c>
      <c r="AB20" s="722">
        <f t="shared" si="1"/>
        <v>5.8999999999999997E-2</v>
      </c>
      <c r="AC20" s="724"/>
      <c r="AD20" s="724"/>
    </row>
    <row r="21" spans="2:30" s="712" customFormat="1" ht="42" customHeight="1" x14ac:dyDescent="0.25">
      <c r="B21" s="725"/>
      <c r="C21" s="725"/>
      <c r="D21" s="725"/>
      <c r="E21" s="732"/>
      <c r="F21" s="732"/>
      <c r="G21" s="725"/>
      <c r="H21" s="725"/>
      <c r="I21" s="725"/>
      <c r="J21" s="725"/>
      <c r="K21" s="714" t="s">
        <v>396</v>
      </c>
      <c r="L21" s="715">
        <v>0.1</v>
      </c>
      <c r="M21" s="728" t="s">
        <v>148</v>
      </c>
      <c r="N21" s="717">
        <v>0.2</v>
      </c>
      <c r="O21" s="717">
        <v>0.5</v>
      </c>
      <c r="P21" s="717">
        <v>0.9</v>
      </c>
      <c r="Q21" s="717">
        <v>1</v>
      </c>
      <c r="R21" s="718">
        <v>306066036</v>
      </c>
      <c r="S21" s="726"/>
      <c r="T21" s="720">
        <f t="shared" si="0"/>
        <v>61213207</v>
      </c>
      <c r="U21" s="720">
        <f t="shared" si="0"/>
        <v>153033018</v>
      </c>
      <c r="V21" s="720">
        <f t="shared" si="0"/>
        <v>275459432</v>
      </c>
      <c r="W21" s="720">
        <f t="shared" si="0"/>
        <v>306066036</v>
      </c>
      <c r="X21" s="721">
        <v>76636713</v>
      </c>
      <c r="Y21" s="721">
        <v>57767051</v>
      </c>
      <c r="Z21" s="722">
        <v>0.59</v>
      </c>
      <c r="AA21" s="733" t="s">
        <v>669</v>
      </c>
      <c r="AB21" s="722">
        <f t="shared" si="1"/>
        <v>5.8999999999999997E-2</v>
      </c>
      <c r="AC21" s="724"/>
      <c r="AD21" s="724"/>
    </row>
    <row r="22" spans="2:30" s="712" customFormat="1" ht="78.599999999999994" customHeight="1" x14ac:dyDescent="0.25">
      <c r="B22" s="734"/>
      <c r="C22" s="734"/>
      <c r="D22" s="734"/>
      <c r="E22" s="735"/>
      <c r="F22" s="735"/>
      <c r="G22" s="734"/>
      <c r="H22" s="734"/>
      <c r="I22" s="734"/>
      <c r="J22" s="734"/>
      <c r="K22" s="714" t="s">
        <v>397</v>
      </c>
      <c r="L22" s="715">
        <v>0.1</v>
      </c>
      <c r="M22" s="728" t="s">
        <v>398</v>
      </c>
      <c r="N22" s="717">
        <v>0.2</v>
      </c>
      <c r="O22" s="717">
        <v>0.5</v>
      </c>
      <c r="P22" s="717">
        <v>0.9</v>
      </c>
      <c r="Q22" s="717">
        <v>1</v>
      </c>
      <c r="R22" s="718">
        <v>306500000</v>
      </c>
      <c r="S22" s="736"/>
      <c r="T22" s="720">
        <f t="shared" si="0"/>
        <v>61300000</v>
      </c>
      <c r="U22" s="720">
        <f t="shared" si="0"/>
        <v>153250000</v>
      </c>
      <c r="V22" s="720">
        <f t="shared" si="0"/>
        <v>275850000</v>
      </c>
      <c r="W22" s="720">
        <f t="shared" si="0"/>
        <v>306500000</v>
      </c>
      <c r="X22" s="721">
        <v>46786783</v>
      </c>
      <c r="Y22" s="721">
        <v>16665140</v>
      </c>
      <c r="Z22" s="722">
        <v>0.59</v>
      </c>
      <c r="AA22" s="737" t="s">
        <v>670</v>
      </c>
      <c r="AB22" s="722">
        <f t="shared" si="1"/>
        <v>5.8999999999999997E-2</v>
      </c>
      <c r="AC22" s="724"/>
      <c r="AD22" s="724"/>
    </row>
    <row r="23" spans="2:30" s="712" customFormat="1" ht="56.25" customHeight="1" x14ac:dyDescent="0.25">
      <c r="B23" s="738"/>
      <c r="C23" s="739"/>
      <c r="D23" s="738"/>
      <c r="E23" s="738"/>
      <c r="F23" s="738"/>
      <c r="G23" s="738"/>
      <c r="H23" s="738"/>
      <c r="I23" s="738"/>
      <c r="J23" s="738"/>
      <c r="K23" s="738"/>
      <c r="L23" s="740">
        <f>SUM(L14:L22)</f>
        <v>0.99999999999999989</v>
      </c>
      <c r="M23" s="728"/>
      <c r="N23" s="717"/>
      <c r="O23" s="741"/>
      <c r="P23" s="717"/>
      <c r="Q23" s="741"/>
      <c r="R23" s="742"/>
      <c r="S23" s="743"/>
      <c r="T23" s="744">
        <f>SUM(T14:T22)</f>
        <v>759960337</v>
      </c>
      <c r="U23" s="744">
        <f t="shared" ref="U23:X23" si="2">SUM(U14:U22)</f>
        <v>1899900844</v>
      </c>
      <c r="V23" s="744">
        <f t="shared" si="2"/>
        <v>3419821517</v>
      </c>
      <c r="W23" s="744">
        <f t="shared" si="2"/>
        <v>3799801685</v>
      </c>
      <c r="X23" s="744">
        <f t="shared" si="2"/>
        <v>1338072875</v>
      </c>
      <c r="Y23" s="744">
        <f>SUM(Y14:Y22)</f>
        <v>996986821</v>
      </c>
      <c r="Z23" s="722"/>
      <c r="AA23" s="722"/>
      <c r="AB23" s="745">
        <f>SUM(AB14:AB22)</f>
        <v>0.58999999999999986</v>
      </c>
      <c r="AC23" s="724"/>
      <c r="AD23" s="724"/>
    </row>
    <row r="24" spans="2:30" s="712" customFormat="1" ht="33.75" customHeight="1" x14ac:dyDescent="0.25">
      <c r="B24" s="746" t="s">
        <v>150</v>
      </c>
      <c r="C24" s="747" t="s">
        <v>80</v>
      </c>
      <c r="D24" s="747" t="s">
        <v>81</v>
      </c>
      <c r="E24" s="747" t="s">
        <v>82</v>
      </c>
      <c r="F24" s="747" t="s">
        <v>83</v>
      </c>
      <c r="G24" s="747" t="s">
        <v>86</v>
      </c>
      <c r="H24" s="747" t="s">
        <v>87</v>
      </c>
      <c r="I24" s="746" t="s">
        <v>33</v>
      </c>
      <c r="J24" s="747" t="s">
        <v>88</v>
      </c>
      <c r="K24" s="747" t="s">
        <v>84</v>
      </c>
      <c r="L24" s="747" t="s">
        <v>373</v>
      </c>
      <c r="M24" s="746" t="s">
        <v>374</v>
      </c>
      <c r="N24" s="747" t="s">
        <v>375</v>
      </c>
      <c r="O24" s="747" t="s">
        <v>376</v>
      </c>
      <c r="P24" s="747" t="s">
        <v>377</v>
      </c>
      <c r="Q24" s="747" t="s">
        <v>378</v>
      </c>
      <c r="R24" s="746" t="s">
        <v>93</v>
      </c>
      <c r="S24" s="746"/>
      <c r="T24" s="747" t="s">
        <v>379</v>
      </c>
      <c r="U24" s="748"/>
      <c r="V24" s="748"/>
      <c r="W24" s="748"/>
      <c r="X24" s="746" t="s">
        <v>94</v>
      </c>
      <c r="Y24" s="746"/>
      <c r="Z24" s="747" t="s">
        <v>380</v>
      </c>
      <c r="AA24" s="747" t="s">
        <v>659</v>
      </c>
      <c r="AB24" s="747" t="s">
        <v>430</v>
      </c>
      <c r="AC24" s="747" t="s">
        <v>98</v>
      </c>
      <c r="AD24" s="749" t="s">
        <v>78</v>
      </c>
    </row>
    <row r="25" spans="2:30" s="712" customFormat="1" ht="70.5" customHeight="1" x14ac:dyDescent="0.25">
      <c r="B25" s="746"/>
      <c r="C25" s="747"/>
      <c r="D25" s="747"/>
      <c r="E25" s="747"/>
      <c r="F25" s="747"/>
      <c r="G25" s="747"/>
      <c r="H25" s="747"/>
      <c r="I25" s="746"/>
      <c r="J25" s="746"/>
      <c r="K25" s="747"/>
      <c r="L25" s="747"/>
      <c r="M25" s="746"/>
      <c r="N25" s="747"/>
      <c r="O25" s="747"/>
      <c r="P25" s="747"/>
      <c r="Q25" s="747"/>
      <c r="R25" s="750" t="s">
        <v>381</v>
      </c>
      <c r="S25" s="750" t="s">
        <v>100</v>
      </c>
      <c r="T25" s="750" t="s">
        <v>382</v>
      </c>
      <c r="U25" s="750" t="s">
        <v>383</v>
      </c>
      <c r="V25" s="750" t="s">
        <v>384</v>
      </c>
      <c r="W25" s="750" t="s">
        <v>385</v>
      </c>
      <c r="X25" s="750" t="s">
        <v>101</v>
      </c>
      <c r="Y25" s="750" t="s">
        <v>102</v>
      </c>
      <c r="Z25" s="747"/>
      <c r="AA25" s="747"/>
      <c r="AB25" s="747"/>
      <c r="AC25" s="747"/>
      <c r="AD25" s="751"/>
    </row>
    <row r="26" spans="2:30" s="712" customFormat="1" ht="50.1" customHeight="1" x14ac:dyDescent="0.25">
      <c r="B26" s="752" t="s">
        <v>151</v>
      </c>
      <c r="C26" s="713" t="s">
        <v>152</v>
      </c>
      <c r="D26" s="752" t="s">
        <v>399</v>
      </c>
      <c r="E26" s="713" t="s">
        <v>671</v>
      </c>
      <c r="F26" s="713" t="s">
        <v>263</v>
      </c>
      <c r="G26" s="752" t="s">
        <v>428</v>
      </c>
      <c r="H26" s="752" t="s">
        <v>158</v>
      </c>
      <c r="I26" s="752">
        <v>10</v>
      </c>
      <c r="J26" s="713" t="s">
        <v>429</v>
      </c>
      <c r="K26" s="714" t="s">
        <v>400</v>
      </c>
      <c r="L26" s="715">
        <v>0.15</v>
      </c>
      <c r="M26" s="716" t="s">
        <v>161</v>
      </c>
      <c r="N26" s="717">
        <v>0.2</v>
      </c>
      <c r="O26" s="717">
        <v>0.5</v>
      </c>
      <c r="P26" s="717">
        <v>0.9</v>
      </c>
      <c r="Q26" s="717">
        <v>1</v>
      </c>
      <c r="R26" s="718">
        <v>397336039</v>
      </c>
      <c r="S26" s="753">
        <f>SUM(R26:R32)</f>
        <v>2246686444</v>
      </c>
      <c r="T26" s="720">
        <f t="shared" ref="T26:W32" si="3">ROUND($R26*N26,0)</f>
        <v>79467208</v>
      </c>
      <c r="U26" s="720">
        <f t="shared" si="3"/>
        <v>198668020</v>
      </c>
      <c r="V26" s="720">
        <f t="shared" si="3"/>
        <v>357602435</v>
      </c>
      <c r="W26" s="720">
        <f t="shared" si="3"/>
        <v>397336039</v>
      </c>
      <c r="X26" s="721">
        <v>174384097</v>
      </c>
      <c r="Y26" s="721">
        <v>156456866</v>
      </c>
      <c r="Z26" s="722">
        <v>0.59</v>
      </c>
      <c r="AA26" s="728" t="s">
        <v>672</v>
      </c>
      <c r="AB26" s="722">
        <f>L26*Z26</f>
        <v>8.8499999999999995E-2</v>
      </c>
      <c r="AC26" s="724"/>
      <c r="AD26" s="724"/>
    </row>
    <row r="27" spans="2:30" s="712" customFormat="1" ht="38.450000000000003" customHeight="1" x14ac:dyDescent="0.25">
      <c r="B27" s="752"/>
      <c r="C27" s="725"/>
      <c r="D27" s="752"/>
      <c r="E27" s="725"/>
      <c r="F27" s="725"/>
      <c r="G27" s="752"/>
      <c r="H27" s="752"/>
      <c r="I27" s="752"/>
      <c r="J27" s="725"/>
      <c r="K27" s="714" t="s">
        <v>163</v>
      </c>
      <c r="L27" s="715">
        <v>0.15</v>
      </c>
      <c r="M27" s="716" t="s">
        <v>274</v>
      </c>
      <c r="N27" s="717">
        <v>0.2</v>
      </c>
      <c r="O27" s="717">
        <v>0.5</v>
      </c>
      <c r="P27" s="717">
        <v>0.9</v>
      </c>
      <c r="Q27" s="717">
        <v>1</v>
      </c>
      <c r="R27" s="718">
        <v>176882623</v>
      </c>
      <c r="S27" s="753"/>
      <c r="T27" s="720">
        <f t="shared" si="3"/>
        <v>35376525</v>
      </c>
      <c r="U27" s="720">
        <f t="shared" si="3"/>
        <v>88441312</v>
      </c>
      <c r="V27" s="720">
        <f t="shared" si="3"/>
        <v>159194361</v>
      </c>
      <c r="W27" s="720">
        <f t="shared" si="3"/>
        <v>176882623</v>
      </c>
      <c r="X27" s="721">
        <v>59721926</v>
      </c>
      <c r="Y27" s="721">
        <v>51609430</v>
      </c>
      <c r="Z27" s="722">
        <v>0.59</v>
      </c>
      <c r="AA27" s="754" t="s">
        <v>673</v>
      </c>
      <c r="AB27" s="722">
        <f t="shared" ref="AB27:AB32" si="4">L27*Z27</f>
        <v>8.8499999999999995E-2</v>
      </c>
      <c r="AC27" s="724"/>
      <c r="AD27" s="724"/>
    </row>
    <row r="28" spans="2:30" s="712" customFormat="1" ht="45" customHeight="1" x14ac:dyDescent="0.25">
      <c r="B28" s="752"/>
      <c r="C28" s="734"/>
      <c r="D28" s="755"/>
      <c r="E28" s="734"/>
      <c r="F28" s="734"/>
      <c r="G28" s="752"/>
      <c r="H28" s="752"/>
      <c r="I28" s="752"/>
      <c r="J28" s="725"/>
      <c r="K28" s="714" t="s">
        <v>401</v>
      </c>
      <c r="L28" s="715">
        <v>0.1</v>
      </c>
      <c r="M28" s="716" t="s">
        <v>674</v>
      </c>
      <c r="N28" s="717">
        <v>0.2</v>
      </c>
      <c r="O28" s="717">
        <v>0.5</v>
      </c>
      <c r="P28" s="717">
        <v>0.9</v>
      </c>
      <c r="Q28" s="717">
        <v>1</v>
      </c>
      <c r="R28" s="718">
        <v>107183766</v>
      </c>
      <c r="S28" s="753"/>
      <c r="T28" s="720">
        <f t="shared" si="3"/>
        <v>21436753</v>
      </c>
      <c r="U28" s="720">
        <f t="shared" si="3"/>
        <v>53591883</v>
      </c>
      <c r="V28" s="720">
        <f t="shared" si="3"/>
        <v>96465389</v>
      </c>
      <c r="W28" s="720">
        <f t="shared" si="3"/>
        <v>107183766</v>
      </c>
      <c r="X28" s="721">
        <v>62086364</v>
      </c>
      <c r="Y28" s="721">
        <v>62072684</v>
      </c>
      <c r="Z28" s="722">
        <v>0.59</v>
      </c>
      <c r="AA28" s="728" t="s">
        <v>675</v>
      </c>
      <c r="AB28" s="722">
        <f t="shared" si="4"/>
        <v>5.8999999999999997E-2</v>
      </c>
      <c r="AC28" s="724"/>
      <c r="AD28" s="724"/>
    </row>
    <row r="29" spans="2:30" s="712" customFormat="1" ht="30.6" customHeight="1" x14ac:dyDescent="0.25">
      <c r="B29" s="752"/>
      <c r="C29" s="713" t="s">
        <v>169</v>
      </c>
      <c r="D29" s="755"/>
      <c r="E29" s="756" t="s">
        <v>676</v>
      </c>
      <c r="F29" s="756" t="s">
        <v>402</v>
      </c>
      <c r="G29" s="725" t="s">
        <v>173</v>
      </c>
      <c r="H29" s="725" t="s">
        <v>174</v>
      </c>
      <c r="I29" s="725">
        <v>1</v>
      </c>
      <c r="J29" s="725"/>
      <c r="K29" s="714" t="s">
        <v>403</v>
      </c>
      <c r="L29" s="715">
        <v>0.15</v>
      </c>
      <c r="M29" s="716" t="s">
        <v>425</v>
      </c>
      <c r="N29" s="717">
        <v>0.2</v>
      </c>
      <c r="O29" s="717">
        <v>0.5</v>
      </c>
      <c r="P29" s="717">
        <v>0.9</v>
      </c>
      <c r="Q29" s="717">
        <v>1</v>
      </c>
      <c r="R29" s="718">
        <v>482510782</v>
      </c>
      <c r="S29" s="753"/>
      <c r="T29" s="720">
        <f t="shared" si="3"/>
        <v>96502156</v>
      </c>
      <c r="U29" s="720">
        <f t="shared" si="3"/>
        <v>241255391</v>
      </c>
      <c r="V29" s="720">
        <f t="shared" si="3"/>
        <v>434259704</v>
      </c>
      <c r="W29" s="720">
        <f t="shared" si="3"/>
        <v>482510782</v>
      </c>
      <c r="X29" s="721">
        <v>186636214</v>
      </c>
      <c r="Y29" s="721">
        <v>113127890</v>
      </c>
      <c r="Z29" s="722">
        <v>0.59</v>
      </c>
      <c r="AA29" s="728" t="s">
        <v>677</v>
      </c>
      <c r="AB29" s="722">
        <f t="shared" si="4"/>
        <v>8.8499999999999995E-2</v>
      </c>
      <c r="AC29" s="724"/>
      <c r="AD29" s="724"/>
    </row>
    <row r="30" spans="2:30" s="712" customFormat="1" ht="87.95" customHeight="1" x14ac:dyDescent="0.25">
      <c r="B30" s="752"/>
      <c r="C30" s="725"/>
      <c r="D30" s="755"/>
      <c r="E30" s="757"/>
      <c r="F30" s="757"/>
      <c r="G30" s="725"/>
      <c r="H30" s="725"/>
      <c r="I30" s="725"/>
      <c r="J30" s="725"/>
      <c r="K30" s="714" t="s">
        <v>404</v>
      </c>
      <c r="L30" s="715">
        <v>0.15</v>
      </c>
      <c r="M30" s="716" t="s">
        <v>177</v>
      </c>
      <c r="N30" s="717">
        <v>0.2</v>
      </c>
      <c r="O30" s="717">
        <v>0.5</v>
      </c>
      <c r="P30" s="717">
        <v>0.9</v>
      </c>
      <c r="Q30" s="717">
        <v>1</v>
      </c>
      <c r="R30" s="718">
        <v>326999999</v>
      </c>
      <c r="S30" s="753"/>
      <c r="T30" s="720">
        <f t="shared" si="3"/>
        <v>65400000</v>
      </c>
      <c r="U30" s="720">
        <f t="shared" si="3"/>
        <v>163500000</v>
      </c>
      <c r="V30" s="720">
        <f t="shared" si="3"/>
        <v>294299999</v>
      </c>
      <c r="W30" s="720">
        <f t="shared" si="3"/>
        <v>326999999</v>
      </c>
      <c r="X30" s="721">
        <v>70464457</v>
      </c>
      <c r="Y30" s="721">
        <v>67833074</v>
      </c>
      <c r="Z30" s="722">
        <v>0.59</v>
      </c>
      <c r="AA30" s="728" t="s">
        <v>678</v>
      </c>
      <c r="AB30" s="722">
        <f t="shared" si="4"/>
        <v>8.8499999999999995E-2</v>
      </c>
      <c r="AC30" s="724"/>
      <c r="AD30" s="724"/>
    </row>
    <row r="31" spans="2:30" s="712" customFormat="1" ht="51" customHeight="1" x14ac:dyDescent="0.25">
      <c r="B31" s="752"/>
      <c r="C31" s="725"/>
      <c r="D31" s="755"/>
      <c r="E31" s="757"/>
      <c r="F31" s="757"/>
      <c r="G31" s="725"/>
      <c r="H31" s="725"/>
      <c r="I31" s="725"/>
      <c r="J31" s="725"/>
      <c r="K31" s="714" t="s">
        <v>405</v>
      </c>
      <c r="L31" s="715">
        <v>0.15</v>
      </c>
      <c r="M31" s="716" t="s">
        <v>181</v>
      </c>
      <c r="N31" s="717">
        <v>0.2</v>
      </c>
      <c r="O31" s="717">
        <v>0.5</v>
      </c>
      <c r="P31" s="717">
        <v>0.9</v>
      </c>
      <c r="Q31" s="717">
        <v>1</v>
      </c>
      <c r="R31" s="718">
        <v>325663374</v>
      </c>
      <c r="S31" s="753"/>
      <c r="T31" s="720">
        <f t="shared" si="3"/>
        <v>65132675</v>
      </c>
      <c r="U31" s="720">
        <f t="shared" si="3"/>
        <v>162831687</v>
      </c>
      <c r="V31" s="720">
        <f t="shared" si="3"/>
        <v>293097037</v>
      </c>
      <c r="W31" s="720">
        <f t="shared" si="3"/>
        <v>325663374</v>
      </c>
      <c r="X31" s="721">
        <v>147066760</v>
      </c>
      <c r="Y31" s="721">
        <v>120535750</v>
      </c>
      <c r="Z31" s="722">
        <v>0.59</v>
      </c>
      <c r="AA31" s="754" t="s">
        <v>679</v>
      </c>
      <c r="AB31" s="722">
        <f t="shared" si="4"/>
        <v>8.8499999999999995E-2</v>
      </c>
      <c r="AC31" s="724"/>
      <c r="AD31" s="724"/>
    </row>
    <row r="32" spans="2:30" s="712" customFormat="1" ht="33.6" customHeight="1" x14ac:dyDescent="0.25">
      <c r="B32" s="752"/>
      <c r="C32" s="734"/>
      <c r="D32" s="755"/>
      <c r="E32" s="758"/>
      <c r="F32" s="758"/>
      <c r="G32" s="734"/>
      <c r="H32" s="734"/>
      <c r="I32" s="734"/>
      <c r="J32" s="734"/>
      <c r="K32" s="714" t="s">
        <v>406</v>
      </c>
      <c r="L32" s="715">
        <v>0.15</v>
      </c>
      <c r="M32" s="728" t="s">
        <v>407</v>
      </c>
      <c r="N32" s="717">
        <v>0.2</v>
      </c>
      <c r="O32" s="717">
        <v>0.5</v>
      </c>
      <c r="P32" s="717">
        <v>0.9</v>
      </c>
      <c r="Q32" s="717">
        <v>1</v>
      </c>
      <c r="R32" s="718">
        <v>430109861</v>
      </c>
      <c r="S32" s="753"/>
      <c r="T32" s="720">
        <f t="shared" si="3"/>
        <v>86021972</v>
      </c>
      <c r="U32" s="720">
        <f t="shared" si="3"/>
        <v>215054931</v>
      </c>
      <c r="V32" s="720">
        <f t="shared" si="3"/>
        <v>387098875</v>
      </c>
      <c r="W32" s="720">
        <f t="shared" si="3"/>
        <v>430109861</v>
      </c>
      <c r="X32" s="721">
        <v>146350761</v>
      </c>
      <c r="Y32" s="721">
        <v>116054891</v>
      </c>
      <c r="Z32" s="722">
        <v>0.59</v>
      </c>
      <c r="AA32" s="754" t="s">
        <v>680</v>
      </c>
      <c r="AB32" s="722">
        <f t="shared" si="4"/>
        <v>8.8499999999999995E-2</v>
      </c>
      <c r="AC32" s="724"/>
      <c r="AD32" s="724"/>
    </row>
    <row r="33" spans="2:30" s="712" customFormat="1" ht="56.25" customHeight="1" x14ac:dyDescent="0.25">
      <c r="B33" s="738"/>
      <c r="C33" s="739"/>
      <c r="D33" s="738"/>
      <c r="E33" s="738"/>
      <c r="F33" s="738"/>
      <c r="G33" s="738"/>
      <c r="H33" s="738"/>
      <c r="I33" s="738"/>
      <c r="J33" s="738"/>
      <c r="K33" s="738"/>
      <c r="L33" s="759">
        <f>SUM(L26:L32)</f>
        <v>1</v>
      </c>
      <c r="M33" s="728"/>
      <c r="N33" s="717"/>
      <c r="O33" s="741"/>
      <c r="P33" s="717"/>
      <c r="Q33" s="741"/>
      <c r="R33" s="742"/>
      <c r="S33" s="743"/>
      <c r="T33" s="760">
        <f t="shared" ref="T33:Y33" si="5">SUM(T26:T32)</f>
        <v>449337289</v>
      </c>
      <c r="U33" s="760">
        <f t="shared" si="5"/>
        <v>1123343224</v>
      </c>
      <c r="V33" s="760">
        <f t="shared" si="5"/>
        <v>2022017800</v>
      </c>
      <c r="W33" s="760">
        <f t="shared" si="5"/>
        <v>2246686444</v>
      </c>
      <c r="X33" s="761">
        <f t="shared" si="5"/>
        <v>846710579</v>
      </c>
      <c r="Y33" s="761">
        <f t="shared" si="5"/>
        <v>687690585</v>
      </c>
      <c r="Z33" s="722"/>
      <c r="AA33" s="722"/>
      <c r="AB33" s="745">
        <f>SUM(AB26:AB32)</f>
        <v>0.59000000000000008</v>
      </c>
      <c r="AC33" s="724"/>
      <c r="AD33" s="724"/>
    </row>
    <row r="34" spans="2:30" s="712" customFormat="1" ht="33.75" customHeight="1" x14ac:dyDescent="0.25">
      <c r="B34" s="746" t="s">
        <v>184</v>
      </c>
      <c r="C34" s="747" t="s">
        <v>80</v>
      </c>
      <c r="D34" s="747" t="s">
        <v>81</v>
      </c>
      <c r="E34" s="747" t="s">
        <v>82</v>
      </c>
      <c r="F34" s="747" t="s">
        <v>83</v>
      </c>
      <c r="G34" s="762" t="s">
        <v>86</v>
      </c>
      <c r="H34" s="747" t="s">
        <v>87</v>
      </c>
      <c r="I34" s="746" t="s">
        <v>33</v>
      </c>
      <c r="J34" s="747" t="s">
        <v>88</v>
      </c>
      <c r="K34" s="747" t="s">
        <v>84</v>
      </c>
      <c r="L34" s="747" t="s">
        <v>373</v>
      </c>
      <c r="M34" s="746" t="s">
        <v>374</v>
      </c>
      <c r="N34" s="747" t="s">
        <v>375</v>
      </c>
      <c r="O34" s="747" t="s">
        <v>376</v>
      </c>
      <c r="P34" s="747" t="s">
        <v>377</v>
      </c>
      <c r="Q34" s="747" t="s">
        <v>378</v>
      </c>
      <c r="R34" s="746" t="s">
        <v>93</v>
      </c>
      <c r="S34" s="746"/>
      <c r="T34" s="747" t="s">
        <v>379</v>
      </c>
      <c r="U34" s="748"/>
      <c r="V34" s="748"/>
      <c r="W34" s="748"/>
      <c r="X34" s="746" t="s">
        <v>94</v>
      </c>
      <c r="Y34" s="746"/>
      <c r="Z34" s="747" t="s">
        <v>380</v>
      </c>
      <c r="AA34" s="747" t="s">
        <v>659</v>
      </c>
      <c r="AB34" s="747" t="s">
        <v>430</v>
      </c>
      <c r="AC34" s="747" t="s">
        <v>98</v>
      </c>
      <c r="AD34" s="749" t="s">
        <v>78</v>
      </c>
    </row>
    <row r="35" spans="2:30" s="712" customFormat="1" ht="63.75" customHeight="1" x14ac:dyDescent="0.25">
      <c r="B35" s="746"/>
      <c r="C35" s="747"/>
      <c r="D35" s="747"/>
      <c r="E35" s="747"/>
      <c r="F35" s="747"/>
      <c r="G35" s="763"/>
      <c r="H35" s="747"/>
      <c r="I35" s="746"/>
      <c r="J35" s="746"/>
      <c r="K35" s="747"/>
      <c r="L35" s="747"/>
      <c r="M35" s="746"/>
      <c r="N35" s="747"/>
      <c r="O35" s="747"/>
      <c r="P35" s="747"/>
      <c r="Q35" s="747"/>
      <c r="R35" s="750" t="s">
        <v>381</v>
      </c>
      <c r="S35" s="750" t="s">
        <v>100</v>
      </c>
      <c r="T35" s="750" t="s">
        <v>382</v>
      </c>
      <c r="U35" s="750" t="s">
        <v>383</v>
      </c>
      <c r="V35" s="750" t="s">
        <v>384</v>
      </c>
      <c r="W35" s="750" t="s">
        <v>385</v>
      </c>
      <c r="X35" s="750" t="s">
        <v>101</v>
      </c>
      <c r="Y35" s="750" t="s">
        <v>102</v>
      </c>
      <c r="Z35" s="747"/>
      <c r="AA35" s="747"/>
      <c r="AB35" s="747"/>
      <c r="AC35" s="747"/>
      <c r="AD35" s="751"/>
    </row>
    <row r="36" spans="2:30" s="712" customFormat="1" ht="76.5" x14ac:dyDescent="0.25">
      <c r="B36" s="752" t="s">
        <v>185</v>
      </c>
      <c r="C36" s="752" t="s">
        <v>0</v>
      </c>
      <c r="D36" s="752" t="s">
        <v>408</v>
      </c>
      <c r="E36" s="752" t="s">
        <v>187</v>
      </c>
      <c r="F36" s="752" t="s">
        <v>275</v>
      </c>
      <c r="G36" s="713" t="s">
        <v>409</v>
      </c>
      <c r="H36" s="752" t="s">
        <v>191</v>
      </c>
      <c r="I36" s="713">
        <v>3</v>
      </c>
      <c r="J36" s="713" t="s">
        <v>410</v>
      </c>
      <c r="K36" s="714" t="s">
        <v>411</v>
      </c>
      <c r="L36" s="715">
        <v>0.2</v>
      </c>
      <c r="M36" s="716" t="s">
        <v>189</v>
      </c>
      <c r="N36" s="717">
        <v>0.2</v>
      </c>
      <c r="O36" s="717">
        <v>0.5</v>
      </c>
      <c r="P36" s="717">
        <v>0.9</v>
      </c>
      <c r="Q36" s="717">
        <v>1</v>
      </c>
      <c r="R36" s="718">
        <v>464701633</v>
      </c>
      <c r="S36" s="753">
        <f>SUM(R36:R43)</f>
        <v>2153511871</v>
      </c>
      <c r="T36" s="720">
        <f t="shared" ref="T36:W43" si="6">ROUND($R36*N36,0)</f>
        <v>92940327</v>
      </c>
      <c r="U36" s="720">
        <f t="shared" si="6"/>
        <v>232350817</v>
      </c>
      <c r="V36" s="720">
        <f t="shared" si="6"/>
        <v>418231470</v>
      </c>
      <c r="W36" s="720">
        <f t="shared" si="6"/>
        <v>464701633</v>
      </c>
      <c r="X36" s="721">
        <v>191458713</v>
      </c>
      <c r="Y36" s="721">
        <v>166141421</v>
      </c>
      <c r="Z36" s="722">
        <v>0.59</v>
      </c>
      <c r="AA36" s="728" t="s">
        <v>681</v>
      </c>
      <c r="AB36" s="722">
        <f>L36*Z36</f>
        <v>0.11799999999999999</v>
      </c>
      <c r="AC36" s="724"/>
      <c r="AD36" s="724"/>
    </row>
    <row r="37" spans="2:30" s="712" customFormat="1" ht="51.95" customHeight="1" x14ac:dyDescent="0.25">
      <c r="B37" s="752"/>
      <c r="C37" s="752"/>
      <c r="D37" s="752"/>
      <c r="E37" s="752"/>
      <c r="F37" s="752"/>
      <c r="G37" s="725"/>
      <c r="H37" s="752"/>
      <c r="I37" s="725"/>
      <c r="J37" s="725"/>
      <c r="K37" s="714" t="s">
        <v>412</v>
      </c>
      <c r="L37" s="715">
        <v>0.15</v>
      </c>
      <c r="M37" s="716" t="s">
        <v>413</v>
      </c>
      <c r="N37" s="717">
        <v>0.2</v>
      </c>
      <c r="O37" s="717">
        <v>0.5</v>
      </c>
      <c r="P37" s="717">
        <v>0.9</v>
      </c>
      <c r="Q37" s="717">
        <v>1</v>
      </c>
      <c r="R37" s="718">
        <v>407346554</v>
      </c>
      <c r="S37" s="753"/>
      <c r="T37" s="720">
        <f t="shared" si="6"/>
        <v>81469311</v>
      </c>
      <c r="U37" s="720">
        <f t="shared" si="6"/>
        <v>203673277</v>
      </c>
      <c r="V37" s="720">
        <f t="shared" si="6"/>
        <v>366611899</v>
      </c>
      <c r="W37" s="720">
        <f t="shared" si="6"/>
        <v>407346554</v>
      </c>
      <c r="X37" s="721">
        <v>158898941</v>
      </c>
      <c r="Y37" s="721">
        <v>122598941</v>
      </c>
      <c r="Z37" s="722">
        <v>0.59</v>
      </c>
      <c r="AA37" s="728" t="s">
        <v>682</v>
      </c>
      <c r="AB37" s="722">
        <f>L37*Z37</f>
        <v>8.8499999999999995E-2</v>
      </c>
      <c r="AC37" s="724"/>
      <c r="AD37" s="724"/>
    </row>
    <row r="38" spans="2:30" s="712" customFormat="1" ht="44.25" customHeight="1" x14ac:dyDescent="0.25">
      <c r="B38" s="752"/>
      <c r="C38" s="752"/>
      <c r="D38" s="752"/>
      <c r="E38" s="752"/>
      <c r="F38" s="752"/>
      <c r="G38" s="725"/>
      <c r="H38" s="752"/>
      <c r="I38" s="725"/>
      <c r="J38" s="725"/>
      <c r="K38" s="714" t="s">
        <v>197</v>
      </c>
      <c r="L38" s="715">
        <v>0.1</v>
      </c>
      <c r="M38" s="716" t="s">
        <v>198</v>
      </c>
      <c r="N38" s="717">
        <v>0.2</v>
      </c>
      <c r="O38" s="717">
        <v>0.5</v>
      </c>
      <c r="P38" s="717">
        <v>0.9</v>
      </c>
      <c r="Q38" s="717">
        <v>1</v>
      </c>
      <c r="R38" s="718">
        <v>77499999</v>
      </c>
      <c r="S38" s="753"/>
      <c r="T38" s="720">
        <f t="shared" si="6"/>
        <v>15500000</v>
      </c>
      <c r="U38" s="720">
        <f t="shared" si="6"/>
        <v>38750000</v>
      </c>
      <c r="V38" s="720">
        <f t="shared" si="6"/>
        <v>69749999</v>
      </c>
      <c r="W38" s="720">
        <f t="shared" si="6"/>
        <v>77499999</v>
      </c>
      <c r="X38" s="721">
        <v>35699636</v>
      </c>
      <c r="Y38" s="721">
        <v>35699636</v>
      </c>
      <c r="Z38" s="722">
        <v>0.59</v>
      </c>
      <c r="AA38" s="754" t="s">
        <v>683</v>
      </c>
      <c r="AB38" s="722">
        <f t="shared" ref="AB38:AB43" si="7">L38*Z38</f>
        <v>5.8999999999999997E-2</v>
      </c>
      <c r="AC38" s="724"/>
      <c r="AD38" s="724"/>
    </row>
    <row r="39" spans="2:30" s="712" customFormat="1" ht="127.5" x14ac:dyDescent="0.25">
      <c r="B39" s="752"/>
      <c r="C39" s="752"/>
      <c r="D39" s="755"/>
      <c r="E39" s="755"/>
      <c r="F39" s="755"/>
      <c r="G39" s="734"/>
      <c r="H39" s="752"/>
      <c r="I39" s="734"/>
      <c r="J39" s="734"/>
      <c r="K39" s="714" t="s">
        <v>414</v>
      </c>
      <c r="L39" s="715">
        <v>0.2</v>
      </c>
      <c r="M39" s="716" t="s">
        <v>200</v>
      </c>
      <c r="N39" s="717">
        <v>0.2</v>
      </c>
      <c r="O39" s="717">
        <v>0.5</v>
      </c>
      <c r="P39" s="717">
        <v>0.9</v>
      </c>
      <c r="Q39" s="717">
        <v>1</v>
      </c>
      <c r="R39" s="718">
        <v>454486527</v>
      </c>
      <c r="S39" s="753"/>
      <c r="T39" s="720">
        <f t="shared" si="6"/>
        <v>90897305</v>
      </c>
      <c r="U39" s="720">
        <f t="shared" si="6"/>
        <v>227243264</v>
      </c>
      <c r="V39" s="720">
        <f t="shared" si="6"/>
        <v>409037874</v>
      </c>
      <c r="W39" s="720">
        <f t="shared" si="6"/>
        <v>454486527</v>
      </c>
      <c r="X39" s="721">
        <v>209750179</v>
      </c>
      <c r="Y39" s="721">
        <v>169511011</v>
      </c>
      <c r="Z39" s="722">
        <v>0.59</v>
      </c>
      <c r="AA39" s="764" t="s">
        <v>684</v>
      </c>
      <c r="AB39" s="722">
        <f t="shared" si="7"/>
        <v>0.11799999999999999</v>
      </c>
      <c r="AC39" s="764"/>
      <c r="AD39" s="724"/>
    </row>
    <row r="40" spans="2:30" s="712" customFormat="1" ht="45" customHeight="1" x14ac:dyDescent="0.25">
      <c r="B40" s="752"/>
      <c r="C40" s="752"/>
      <c r="D40" s="755"/>
      <c r="E40" s="755"/>
      <c r="F40" s="755"/>
      <c r="G40" s="713" t="s">
        <v>204</v>
      </c>
      <c r="H40" s="713" t="s">
        <v>205</v>
      </c>
      <c r="I40" s="713">
        <v>10</v>
      </c>
      <c r="J40" s="713" t="s">
        <v>415</v>
      </c>
      <c r="K40" s="714" t="s">
        <v>416</v>
      </c>
      <c r="L40" s="715">
        <v>0.1</v>
      </c>
      <c r="M40" s="716" t="s">
        <v>203</v>
      </c>
      <c r="N40" s="717">
        <v>0.2</v>
      </c>
      <c r="O40" s="717">
        <v>0.5</v>
      </c>
      <c r="P40" s="717">
        <v>0.9</v>
      </c>
      <c r="Q40" s="717">
        <v>1</v>
      </c>
      <c r="R40" s="718">
        <v>330832090</v>
      </c>
      <c r="S40" s="753"/>
      <c r="T40" s="720">
        <f t="shared" si="6"/>
        <v>66166418</v>
      </c>
      <c r="U40" s="720">
        <f t="shared" si="6"/>
        <v>165416045</v>
      </c>
      <c r="V40" s="720">
        <f t="shared" si="6"/>
        <v>297748881</v>
      </c>
      <c r="W40" s="720">
        <f t="shared" si="6"/>
        <v>330832090</v>
      </c>
      <c r="X40" s="721">
        <v>154601265</v>
      </c>
      <c r="Y40" s="721">
        <v>86980470</v>
      </c>
      <c r="Z40" s="722">
        <v>0.59</v>
      </c>
      <c r="AA40" s="765" t="s">
        <v>685</v>
      </c>
      <c r="AB40" s="722">
        <f t="shared" si="7"/>
        <v>5.8999999999999997E-2</v>
      </c>
      <c r="AC40" s="765"/>
      <c r="AD40" s="724"/>
    </row>
    <row r="41" spans="2:30" s="712" customFormat="1" ht="41.1" customHeight="1" x14ac:dyDescent="0.25">
      <c r="B41" s="752"/>
      <c r="C41" s="752"/>
      <c r="D41" s="755"/>
      <c r="E41" s="755"/>
      <c r="F41" s="755"/>
      <c r="G41" s="734"/>
      <c r="H41" s="734"/>
      <c r="I41" s="734"/>
      <c r="J41" s="734"/>
      <c r="K41" s="714" t="s">
        <v>417</v>
      </c>
      <c r="L41" s="715">
        <v>0.1</v>
      </c>
      <c r="M41" s="716" t="s">
        <v>210</v>
      </c>
      <c r="N41" s="717">
        <v>0.2</v>
      </c>
      <c r="O41" s="717">
        <v>0.5</v>
      </c>
      <c r="P41" s="717">
        <v>0.9</v>
      </c>
      <c r="Q41" s="717">
        <v>1</v>
      </c>
      <c r="R41" s="718">
        <v>112020000</v>
      </c>
      <c r="S41" s="753"/>
      <c r="T41" s="720">
        <f t="shared" si="6"/>
        <v>22404000</v>
      </c>
      <c r="U41" s="720">
        <f t="shared" si="6"/>
        <v>56010000</v>
      </c>
      <c r="V41" s="720">
        <f t="shared" si="6"/>
        <v>100818000</v>
      </c>
      <c r="W41" s="720">
        <f t="shared" si="6"/>
        <v>112020000</v>
      </c>
      <c r="X41" s="721">
        <v>73422924</v>
      </c>
      <c r="Y41" s="721">
        <v>55882814</v>
      </c>
      <c r="Z41" s="722">
        <v>0.59</v>
      </c>
      <c r="AA41" s="766" t="s">
        <v>686</v>
      </c>
      <c r="AB41" s="722">
        <f t="shared" si="7"/>
        <v>5.8999999999999997E-2</v>
      </c>
      <c r="AC41" s="724"/>
      <c r="AD41" s="724"/>
    </row>
    <row r="42" spans="2:30" s="712" customFormat="1" ht="73.5" customHeight="1" x14ac:dyDescent="0.25">
      <c r="B42" s="752"/>
      <c r="C42" s="752"/>
      <c r="D42" s="755"/>
      <c r="E42" s="755"/>
      <c r="F42" s="755"/>
      <c r="G42" s="713" t="s">
        <v>214</v>
      </c>
      <c r="H42" s="752" t="s">
        <v>215</v>
      </c>
      <c r="I42" s="713">
        <v>1</v>
      </c>
      <c r="J42" s="713" t="s">
        <v>216</v>
      </c>
      <c r="K42" s="714" t="s">
        <v>418</v>
      </c>
      <c r="L42" s="715">
        <v>0.1</v>
      </c>
      <c r="M42" s="716" t="s">
        <v>213</v>
      </c>
      <c r="N42" s="717">
        <v>0.2</v>
      </c>
      <c r="O42" s="717">
        <v>0.5</v>
      </c>
      <c r="P42" s="717">
        <v>0.9</v>
      </c>
      <c r="Q42" s="717">
        <v>1</v>
      </c>
      <c r="R42" s="718">
        <v>68000000</v>
      </c>
      <c r="S42" s="753"/>
      <c r="T42" s="720">
        <f t="shared" si="6"/>
        <v>13600000</v>
      </c>
      <c r="U42" s="720">
        <f t="shared" si="6"/>
        <v>34000000</v>
      </c>
      <c r="V42" s="720">
        <f t="shared" si="6"/>
        <v>61200000</v>
      </c>
      <c r="W42" s="720">
        <f t="shared" si="6"/>
        <v>68000000</v>
      </c>
      <c r="X42" s="721">
        <v>6714391</v>
      </c>
      <c r="Y42" s="721">
        <v>6714391</v>
      </c>
      <c r="Z42" s="722">
        <v>0.59</v>
      </c>
      <c r="AA42" s="716" t="s">
        <v>687</v>
      </c>
      <c r="AB42" s="722">
        <f t="shared" si="7"/>
        <v>5.8999999999999997E-2</v>
      </c>
      <c r="AC42" s="724"/>
      <c r="AD42" s="724"/>
    </row>
    <row r="43" spans="2:30" s="712" customFormat="1" ht="224.45" customHeight="1" x14ac:dyDescent="0.25">
      <c r="B43" s="752"/>
      <c r="C43" s="752"/>
      <c r="D43" s="755"/>
      <c r="E43" s="755"/>
      <c r="F43" s="755"/>
      <c r="G43" s="734"/>
      <c r="H43" s="752"/>
      <c r="I43" s="734"/>
      <c r="J43" s="734"/>
      <c r="K43" s="714" t="s">
        <v>419</v>
      </c>
      <c r="L43" s="715">
        <v>0.05</v>
      </c>
      <c r="M43" s="728" t="s">
        <v>218</v>
      </c>
      <c r="N43" s="717">
        <v>0.2</v>
      </c>
      <c r="O43" s="717">
        <v>0.5</v>
      </c>
      <c r="P43" s="717">
        <v>0.9</v>
      </c>
      <c r="Q43" s="717">
        <v>1</v>
      </c>
      <c r="R43" s="718">
        <v>238625068</v>
      </c>
      <c r="S43" s="753"/>
      <c r="T43" s="720">
        <f t="shared" si="6"/>
        <v>47725014</v>
      </c>
      <c r="U43" s="720">
        <f t="shared" si="6"/>
        <v>119312534</v>
      </c>
      <c r="V43" s="720">
        <f t="shared" si="6"/>
        <v>214762561</v>
      </c>
      <c r="W43" s="720">
        <f t="shared" si="6"/>
        <v>238625068</v>
      </c>
      <c r="X43" s="721">
        <v>58835270</v>
      </c>
      <c r="Y43" s="721">
        <v>53508170</v>
      </c>
      <c r="Z43" s="722">
        <v>0.59</v>
      </c>
      <c r="AA43" s="767" t="s">
        <v>688</v>
      </c>
      <c r="AB43" s="722">
        <f t="shared" si="7"/>
        <v>2.9499999999999998E-2</v>
      </c>
      <c r="AC43" s="724"/>
      <c r="AD43" s="724"/>
    </row>
    <row r="44" spans="2:30" s="712" customFormat="1" ht="56.25" customHeight="1" x14ac:dyDescent="0.25">
      <c r="B44" s="738"/>
      <c r="C44" s="739"/>
      <c r="D44" s="738"/>
      <c r="E44" s="738"/>
      <c r="F44" s="738"/>
      <c r="G44" s="738"/>
      <c r="H44" s="738"/>
      <c r="I44" s="738"/>
      <c r="J44" s="738"/>
      <c r="K44" s="738"/>
      <c r="L44" s="759">
        <f>SUM(L36:L43)</f>
        <v>0.99999999999999989</v>
      </c>
      <c r="M44" s="728"/>
      <c r="N44" s="717"/>
      <c r="O44" s="741"/>
      <c r="P44" s="717"/>
      <c r="Q44" s="741"/>
      <c r="R44" s="742"/>
      <c r="S44" s="743"/>
      <c r="T44" s="760">
        <f>SUM(T36:T43)</f>
        <v>430702375</v>
      </c>
      <c r="U44" s="760">
        <f t="shared" ref="U44:W44" si="8">SUM(U36:U43)</f>
        <v>1076755937</v>
      </c>
      <c r="V44" s="760">
        <f t="shared" si="8"/>
        <v>1938160684</v>
      </c>
      <c r="W44" s="760">
        <f t="shared" si="8"/>
        <v>2153511871</v>
      </c>
      <c r="X44" s="761">
        <f>SUM(X36:X43)</f>
        <v>889381319</v>
      </c>
      <c r="Y44" s="761">
        <f>SUM(Y36:Y43)</f>
        <v>697036854</v>
      </c>
      <c r="Z44" s="722"/>
      <c r="AA44" s="722"/>
      <c r="AB44" s="745">
        <f>SUM(AB36:AB43)</f>
        <v>0.59</v>
      </c>
      <c r="AC44" s="724"/>
      <c r="AD44" s="724"/>
    </row>
    <row r="45" spans="2:30" s="712" customFormat="1" ht="56.25" customHeight="1" x14ac:dyDescent="0.25">
      <c r="B45" s="768" t="s">
        <v>220</v>
      </c>
      <c r="C45" s="769"/>
      <c r="D45" s="770"/>
      <c r="E45" s="770"/>
      <c r="F45" s="770"/>
      <c r="G45" s="770"/>
      <c r="H45" s="770"/>
      <c r="I45" s="770"/>
      <c r="J45" s="770"/>
      <c r="K45" s="770"/>
      <c r="L45" s="770"/>
      <c r="M45" s="771"/>
      <c r="N45" s="770"/>
      <c r="O45" s="771"/>
      <c r="P45" s="770"/>
      <c r="Q45" s="771"/>
      <c r="R45" s="772">
        <f>SUM(R14:R44)</f>
        <v>8200000000</v>
      </c>
      <c r="S45" s="772">
        <f>SUM(S14:S44)</f>
        <v>8200000000</v>
      </c>
      <c r="T45" s="773"/>
      <c r="U45" s="773"/>
      <c r="V45" s="773"/>
      <c r="W45" s="773"/>
      <c r="X45" s="773">
        <f>+X23+X33+X44</f>
        <v>3074164773</v>
      </c>
      <c r="Y45" s="773">
        <f>+Y23+Y33+Y44</f>
        <v>2381714260</v>
      </c>
      <c r="Z45" s="773"/>
      <c r="AA45" s="774"/>
      <c r="AB45" s="774"/>
      <c r="AC45" s="774"/>
      <c r="AD45" s="774"/>
    </row>
    <row r="46" spans="2:30" s="712" customFormat="1" ht="40.5" customHeight="1" x14ac:dyDescent="0.25">
      <c r="B46" s="775" t="s">
        <v>221</v>
      </c>
      <c r="C46" s="776" t="s">
        <v>222</v>
      </c>
      <c r="D46" s="776"/>
      <c r="E46" s="776"/>
      <c r="F46" s="776"/>
      <c r="G46" s="776"/>
      <c r="H46" s="776"/>
      <c r="I46" s="776"/>
      <c r="J46" s="776"/>
      <c r="K46" s="776"/>
      <c r="L46" s="776"/>
      <c r="M46" s="776"/>
      <c r="N46" s="776"/>
      <c r="O46" s="776"/>
      <c r="P46" s="776"/>
      <c r="Q46" s="776"/>
      <c r="R46" s="776"/>
      <c r="S46" s="776"/>
      <c r="T46" s="776"/>
      <c r="U46" s="776"/>
      <c r="V46" s="776"/>
      <c r="W46" s="776"/>
      <c r="X46" s="776"/>
      <c r="Y46" s="776"/>
      <c r="Z46" s="777" t="s">
        <v>66</v>
      </c>
      <c r="AA46" s="778">
        <v>2023</v>
      </c>
      <c r="AB46" s="739"/>
      <c r="AC46" s="779" t="s">
        <v>223</v>
      </c>
      <c r="AD46" s="780">
        <v>1200000000</v>
      </c>
    </row>
    <row r="47" spans="2:30" s="712" customFormat="1" ht="37.5" customHeight="1" x14ac:dyDescent="0.25">
      <c r="B47" s="750" t="s">
        <v>68</v>
      </c>
      <c r="C47" s="781" t="s">
        <v>224</v>
      </c>
      <c r="D47" s="782"/>
      <c r="E47" s="782"/>
      <c r="F47" s="782"/>
      <c r="G47" s="782"/>
      <c r="H47" s="782"/>
      <c r="I47" s="782"/>
      <c r="J47" s="782"/>
      <c r="K47" s="782"/>
      <c r="L47" s="782"/>
      <c r="M47" s="782"/>
      <c r="N47" s="782"/>
      <c r="O47" s="782"/>
      <c r="P47" s="782"/>
      <c r="Q47" s="782"/>
      <c r="R47" s="782"/>
      <c r="S47" s="782"/>
      <c r="T47" s="782"/>
      <c r="U47" s="782"/>
      <c r="V47" s="782"/>
      <c r="W47" s="782"/>
      <c r="X47" s="782"/>
      <c r="Y47" s="783"/>
      <c r="Z47" s="777" t="s">
        <v>70</v>
      </c>
      <c r="AA47" s="778" t="s">
        <v>652</v>
      </c>
      <c r="AB47" s="777"/>
      <c r="AC47" s="777"/>
      <c r="AD47" s="784"/>
    </row>
    <row r="48" spans="2:30" s="712" customFormat="1" ht="67.5" customHeight="1" x14ac:dyDescent="0.25">
      <c r="B48" s="750"/>
      <c r="C48" s="747" t="s">
        <v>653</v>
      </c>
      <c r="D48" s="747"/>
      <c r="E48" s="747"/>
      <c r="F48" s="747"/>
      <c r="G48" s="747" t="s">
        <v>689</v>
      </c>
      <c r="H48" s="785"/>
      <c r="I48" s="785"/>
      <c r="J48" s="785"/>
      <c r="K48" s="785"/>
      <c r="L48" s="785"/>
      <c r="M48" s="785"/>
      <c r="N48" s="747" t="s">
        <v>370</v>
      </c>
      <c r="O48" s="748"/>
      <c r="P48" s="748"/>
      <c r="Q48" s="748"/>
      <c r="R48" s="747" t="s">
        <v>655</v>
      </c>
      <c r="S48" s="747"/>
      <c r="T48" s="748"/>
      <c r="U48" s="748"/>
      <c r="V48" s="748"/>
      <c r="W48" s="748"/>
      <c r="X48" s="747" t="s">
        <v>656</v>
      </c>
      <c r="Y48" s="747"/>
      <c r="Z48" s="747" t="s">
        <v>657</v>
      </c>
      <c r="AA48" s="747"/>
      <c r="AB48" s="748"/>
      <c r="AC48" s="750" t="s">
        <v>690</v>
      </c>
      <c r="AD48" s="747" t="s">
        <v>78</v>
      </c>
    </row>
    <row r="49" spans="2:37" s="712" customFormat="1" ht="48" customHeight="1" x14ac:dyDescent="0.25">
      <c r="B49" s="746" t="s">
        <v>79</v>
      </c>
      <c r="C49" s="747" t="s">
        <v>80</v>
      </c>
      <c r="D49" s="747" t="s">
        <v>81</v>
      </c>
      <c r="E49" s="747" t="s">
        <v>82</v>
      </c>
      <c r="F49" s="747" t="s">
        <v>83</v>
      </c>
      <c r="G49" s="747" t="s">
        <v>86</v>
      </c>
      <c r="H49" s="747" t="s">
        <v>87</v>
      </c>
      <c r="I49" s="746" t="s">
        <v>33</v>
      </c>
      <c r="J49" s="747" t="s">
        <v>88</v>
      </c>
      <c r="K49" s="747" t="s">
        <v>84</v>
      </c>
      <c r="L49" s="747" t="s">
        <v>373</v>
      </c>
      <c r="M49" s="746" t="s">
        <v>374</v>
      </c>
      <c r="N49" s="747" t="s">
        <v>375</v>
      </c>
      <c r="O49" s="747" t="s">
        <v>376</v>
      </c>
      <c r="P49" s="747" t="s">
        <v>377</v>
      </c>
      <c r="Q49" s="747" t="s">
        <v>378</v>
      </c>
      <c r="R49" s="746" t="s">
        <v>93</v>
      </c>
      <c r="S49" s="746"/>
      <c r="T49" s="747" t="s">
        <v>379</v>
      </c>
      <c r="U49" s="748"/>
      <c r="V49" s="748"/>
      <c r="W49" s="748"/>
      <c r="X49" s="746" t="s">
        <v>94</v>
      </c>
      <c r="Y49" s="746"/>
      <c r="Z49" s="747" t="s">
        <v>380</v>
      </c>
      <c r="AA49" s="747" t="s">
        <v>659</v>
      </c>
      <c r="AB49" s="747" t="s">
        <v>430</v>
      </c>
      <c r="AC49" s="747" t="s">
        <v>98</v>
      </c>
      <c r="AD49" s="747"/>
    </row>
    <row r="50" spans="2:37" s="712" customFormat="1" ht="60" customHeight="1" x14ac:dyDescent="0.25">
      <c r="B50" s="746"/>
      <c r="C50" s="747"/>
      <c r="D50" s="747"/>
      <c r="E50" s="747"/>
      <c r="F50" s="747"/>
      <c r="G50" s="747"/>
      <c r="H50" s="747"/>
      <c r="I50" s="746"/>
      <c r="J50" s="746"/>
      <c r="K50" s="747"/>
      <c r="L50" s="747"/>
      <c r="M50" s="746"/>
      <c r="N50" s="747"/>
      <c r="O50" s="747"/>
      <c r="P50" s="747"/>
      <c r="Q50" s="747"/>
      <c r="R50" s="750" t="s">
        <v>381</v>
      </c>
      <c r="S50" s="750" t="s">
        <v>100</v>
      </c>
      <c r="T50" s="750" t="s">
        <v>382</v>
      </c>
      <c r="U50" s="750" t="s">
        <v>383</v>
      </c>
      <c r="V50" s="750" t="s">
        <v>384</v>
      </c>
      <c r="W50" s="750" t="s">
        <v>385</v>
      </c>
      <c r="X50" s="750" t="s">
        <v>101</v>
      </c>
      <c r="Y50" s="750" t="s">
        <v>102</v>
      </c>
      <c r="Z50" s="747"/>
      <c r="AA50" s="747"/>
      <c r="AB50" s="747"/>
      <c r="AC50" s="747"/>
      <c r="AD50" s="747"/>
    </row>
    <row r="51" spans="2:37" s="712" customFormat="1" ht="209.1" customHeight="1" x14ac:dyDescent="0.25">
      <c r="B51" s="752" t="s">
        <v>225</v>
      </c>
      <c r="C51" s="786" t="s">
        <v>0</v>
      </c>
      <c r="D51" s="752" t="s">
        <v>420</v>
      </c>
      <c r="E51" s="752" t="s">
        <v>227</v>
      </c>
      <c r="F51" s="752" t="s">
        <v>266</v>
      </c>
      <c r="G51" s="713" t="s">
        <v>421</v>
      </c>
      <c r="H51" s="713" t="s">
        <v>230</v>
      </c>
      <c r="I51" s="713">
        <v>1</v>
      </c>
      <c r="J51" s="713" t="s">
        <v>422</v>
      </c>
      <c r="K51" s="714" t="s">
        <v>389</v>
      </c>
      <c r="L51" s="717">
        <v>0.25</v>
      </c>
      <c r="M51" s="716" t="s">
        <v>228</v>
      </c>
      <c r="N51" s="717">
        <v>0.2</v>
      </c>
      <c r="O51" s="717">
        <v>0.5</v>
      </c>
      <c r="P51" s="717">
        <v>0.9</v>
      </c>
      <c r="Q51" s="717">
        <v>1</v>
      </c>
      <c r="R51" s="718">
        <v>44028791</v>
      </c>
      <c r="S51" s="753">
        <f>SUM(R51:R54)</f>
        <v>659310668</v>
      </c>
      <c r="T51" s="720">
        <f t="shared" ref="T51:W54" si="9">ROUND($R51*N51,0)</f>
        <v>8805758</v>
      </c>
      <c r="U51" s="720">
        <f t="shared" si="9"/>
        <v>22014396</v>
      </c>
      <c r="V51" s="720">
        <f t="shared" si="9"/>
        <v>39625912</v>
      </c>
      <c r="W51" s="720">
        <f t="shared" si="9"/>
        <v>44028791</v>
      </c>
      <c r="X51" s="721">
        <v>29689000</v>
      </c>
      <c r="Y51" s="721">
        <v>27429000</v>
      </c>
      <c r="Z51" s="722">
        <v>0.51</v>
      </c>
      <c r="AA51" s="716" t="s">
        <v>691</v>
      </c>
      <c r="AB51" s="722">
        <f>L51*Z51</f>
        <v>0.1275</v>
      </c>
      <c r="AC51" s="724"/>
      <c r="AD51" s="724"/>
    </row>
    <row r="52" spans="2:37" s="712" customFormat="1" ht="41.45" customHeight="1" x14ac:dyDescent="0.25">
      <c r="B52" s="752"/>
      <c r="C52" s="786"/>
      <c r="D52" s="755"/>
      <c r="E52" s="755"/>
      <c r="F52" s="755"/>
      <c r="G52" s="734"/>
      <c r="H52" s="734"/>
      <c r="I52" s="734"/>
      <c r="J52" s="725"/>
      <c r="K52" s="714" t="s">
        <v>390</v>
      </c>
      <c r="L52" s="717">
        <v>0.25</v>
      </c>
      <c r="M52" s="716" t="s">
        <v>233</v>
      </c>
      <c r="N52" s="717">
        <v>0.2</v>
      </c>
      <c r="O52" s="717">
        <v>0.5</v>
      </c>
      <c r="P52" s="717">
        <v>0.9</v>
      </c>
      <c r="Q52" s="717">
        <v>1</v>
      </c>
      <c r="R52" s="718">
        <v>280138332</v>
      </c>
      <c r="S52" s="753"/>
      <c r="T52" s="720">
        <f t="shared" si="9"/>
        <v>56027666</v>
      </c>
      <c r="U52" s="720">
        <f t="shared" si="9"/>
        <v>140069166</v>
      </c>
      <c r="V52" s="720">
        <f t="shared" si="9"/>
        <v>252124499</v>
      </c>
      <c r="W52" s="720">
        <f t="shared" si="9"/>
        <v>280138332</v>
      </c>
      <c r="X52" s="721">
        <v>106421795</v>
      </c>
      <c r="Y52" s="721">
        <v>83926609</v>
      </c>
      <c r="Z52" s="722">
        <v>0.51</v>
      </c>
      <c r="AA52" s="716" t="s">
        <v>692</v>
      </c>
      <c r="AB52" s="722">
        <f t="shared" ref="AB52:AB54" si="10">L52*Z52</f>
        <v>0.1275</v>
      </c>
      <c r="AC52" s="724"/>
      <c r="AD52" s="724"/>
    </row>
    <row r="53" spans="2:37" s="712" customFormat="1" ht="147.6" customHeight="1" x14ac:dyDescent="0.25">
      <c r="B53" s="752"/>
      <c r="C53" s="786"/>
      <c r="D53" s="755"/>
      <c r="E53" s="755"/>
      <c r="F53" s="755"/>
      <c r="G53" s="752" t="s">
        <v>235</v>
      </c>
      <c r="H53" s="713" t="s">
        <v>230</v>
      </c>
      <c r="I53" s="713">
        <v>2</v>
      </c>
      <c r="J53" s="725"/>
      <c r="K53" s="714" t="s">
        <v>395</v>
      </c>
      <c r="L53" s="717">
        <v>0.25</v>
      </c>
      <c r="M53" s="716" t="s">
        <v>234</v>
      </c>
      <c r="N53" s="717">
        <v>0.2</v>
      </c>
      <c r="O53" s="717">
        <v>0.5</v>
      </c>
      <c r="P53" s="717">
        <v>0.9</v>
      </c>
      <c r="Q53" s="717">
        <v>1</v>
      </c>
      <c r="R53" s="718">
        <v>303462292</v>
      </c>
      <c r="S53" s="753"/>
      <c r="T53" s="720">
        <f t="shared" si="9"/>
        <v>60692458</v>
      </c>
      <c r="U53" s="720">
        <f t="shared" si="9"/>
        <v>151731146</v>
      </c>
      <c r="V53" s="720">
        <f t="shared" si="9"/>
        <v>273116063</v>
      </c>
      <c r="W53" s="720">
        <f t="shared" si="9"/>
        <v>303462292</v>
      </c>
      <c r="X53" s="721">
        <v>95370085</v>
      </c>
      <c r="Y53" s="721">
        <v>71444761</v>
      </c>
      <c r="Z53" s="722">
        <v>0.51</v>
      </c>
      <c r="AA53" s="716" t="s">
        <v>693</v>
      </c>
      <c r="AB53" s="722">
        <f t="shared" si="10"/>
        <v>0.1275</v>
      </c>
      <c r="AC53" s="724"/>
      <c r="AD53" s="724"/>
    </row>
    <row r="54" spans="2:37" s="712" customFormat="1" ht="37.5" customHeight="1" x14ac:dyDescent="0.25">
      <c r="B54" s="752"/>
      <c r="C54" s="786"/>
      <c r="D54" s="755"/>
      <c r="E54" s="755"/>
      <c r="F54" s="755"/>
      <c r="G54" s="752"/>
      <c r="H54" s="734"/>
      <c r="I54" s="734"/>
      <c r="J54" s="734"/>
      <c r="K54" s="714" t="s">
        <v>396</v>
      </c>
      <c r="L54" s="717">
        <v>0.25</v>
      </c>
      <c r="M54" s="728" t="s">
        <v>423</v>
      </c>
      <c r="N54" s="717">
        <v>0.2</v>
      </c>
      <c r="O54" s="717">
        <v>0.5</v>
      </c>
      <c r="P54" s="717">
        <v>0.9</v>
      </c>
      <c r="Q54" s="717">
        <v>1</v>
      </c>
      <c r="R54" s="718">
        <v>31681253</v>
      </c>
      <c r="S54" s="753"/>
      <c r="T54" s="720">
        <f t="shared" si="9"/>
        <v>6336251</v>
      </c>
      <c r="U54" s="720">
        <f t="shared" si="9"/>
        <v>15840627</v>
      </c>
      <c r="V54" s="720">
        <f t="shared" si="9"/>
        <v>28513128</v>
      </c>
      <c r="W54" s="720">
        <f t="shared" si="9"/>
        <v>31681253</v>
      </c>
      <c r="X54" s="721">
        <v>3016694</v>
      </c>
      <c r="Y54" s="721">
        <v>1772994</v>
      </c>
      <c r="Z54" s="722">
        <v>0.51</v>
      </c>
      <c r="AA54" s="716" t="s">
        <v>694</v>
      </c>
      <c r="AB54" s="722">
        <f t="shared" si="10"/>
        <v>0.1275</v>
      </c>
      <c r="AC54" s="724"/>
      <c r="AD54" s="724"/>
    </row>
    <row r="55" spans="2:37" s="712" customFormat="1" ht="56.25" customHeight="1" x14ac:dyDescent="0.25">
      <c r="B55" s="738"/>
      <c r="C55" s="739"/>
      <c r="D55" s="738"/>
      <c r="E55" s="738"/>
      <c r="F55" s="738"/>
      <c r="G55" s="738"/>
      <c r="H55" s="738"/>
      <c r="I55" s="738"/>
      <c r="J55" s="738"/>
      <c r="K55" s="738"/>
      <c r="L55" s="759">
        <f>SUM(L51:L54)</f>
        <v>1</v>
      </c>
      <c r="M55" s="728"/>
      <c r="N55" s="717"/>
      <c r="O55" s="741"/>
      <c r="P55" s="717"/>
      <c r="Q55" s="741"/>
      <c r="R55" s="742"/>
      <c r="S55" s="743"/>
      <c r="T55" s="760">
        <f>SUM(T51:T54)</f>
        <v>131862133</v>
      </c>
      <c r="U55" s="760">
        <f t="shared" ref="U55:W55" si="11">SUM(U51:U54)</f>
        <v>329655335</v>
      </c>
      <c r="V55" s="760">
        <f t="shared" si="11"/>
        <v>593379602</v>
      </c>
      <c r="W55" s="760">
        <f t="shared" si="11"/>
        <v>659310668</v>
      </c>
      <c r="X55" s="761">
        <f>SUM(X51:X54)</f>
        <v>234497574</v>
      </c>
      <c r="Y55" s="761">
        <f>SUM(Y51:Y54)</f>
        <v>184573364</v>
      </c>
      <c r="Z55" s="722"/>
      <c r="AA55" s="722"/>
      <c r="AB55" s="745">
        <f>SUM(AB51:AB54)</f>
        <v>0.51</v>
      </c>
      <c r="AC55" s="724"/>
      <c r="AD55" s="724"/>
    </row>
    <row r="56" spans="2:37" s="712" customFormat="1" ht="33.75" customHeight="1" x14ac:dyDescent="0.25">
      <c r="B56" s="746" t="s">
        <v>150</v>
      </c>
      <c r="C56" s="747" t="s">
        <v>80</v>
      </c>
      <c r="D56" s="747" t="s">
        <v>81</v>
      </c>
      <c r="E56" s="747" t="s">
        <v>82</v>
      </c>
      <c r="F56" s="747" t="s">
        <v>83</v>
      </c>
      <c r="G56" s="747" t="s">
        <v>86</v>
      </c>
      <c r="H56" s="747" t="s">
        <v>87</v>
      </c>
      <c r="I56" s="746" t="s">
        <v>33</v>
      </c>
      <c r="J56" s="747" t="s">
        <v>88</v>
      </c>
      <c r="K56" s="747" t="s">
        <v>84</v>
      </c>
      <c r="L56" s="747" t="s">
        <v>373</v>
      </c>
      <c r="M56" s="746" t="s">
        <v>85</v>
      </c>
      <c r="N56" s="747" t="s">
        <v>375</v>
      </c>
      <c r="O56" s="747" t="s">
        <v>376</v>
      </c>
      <c r="P56" s="747" t="s">
        <v>377</v>
      </c>
      <c r="Q56" s="747" t="s">
        <v>378</v>
      </c>
      <c r="R56" s="746" t="s">
        <v>93</v>
      </c>
      <c r="S56" s="746"/>
      <c r="T56" s="747" t="s">
        <v>379</v>
      </c>
      <c r="U56" s="748"/>
      <c r="V56" s="748"/>
      <c r="W56" s="748"/>
      <c r="X56" s="746" t="s">
        <v>94</v>
      </c>
      <c r="Y56" s="746"/>
      <c r="Z56" s="747" t="s">
        <v>380</v>
      </c>
      <c r="AA56" s="747" t="s">
        <v>695</v>
      </c>
      <c r="AB56" s="747" t="s">
        <v>430</v>
      </c>
      <c r="AC56" s="747" t="s">
        <v>98</v>
      </c>
      <c r="AD56" s="749" t="s">
        <v>78</v>
      </c>
    </row>
    <row r="57" spans="2:37" s="712" customFormat="1" ht="70.5" customHeight="1" x14ac:dyDescent="0.25">
      <c r="B57" s="746"/>
      <c r="C57" s="747"/>
      <c r="D57" s="747"/>
      <c r="E57" s="747"/>
      <c r="F57" s="747"/>
      <c r="G57" s="747"/>
      <c r="H57" s="747"/>
      <c r="I57" s="746"/>
      <c r="J57" s="746"/>
      <c r="K57" s="747"/>
      <c r="L57" s="747"/>
      <c r="M57" s="746"/>
      <c r="N57" s="747"/>
      <c r="O57" s="747"/>
      <c r="P57" s="747"/>
      <c r="Q57" s="747"/>
      <c r="R57" s="750" t="s">
        <v>381</v>
      </c>
      <c r="S57" s="750" t="s">
        <v>100</v>
      </c>
      <c r="T57" s="750" t="s">
        <v>382</v>
      </c>
      <c r="U57" s="750" t="s">
        <v>383</v>
      </c>
      <c r="V57" s="750" t="s">
        <v>384</v>
      </c>
      <c r="W57" s="750" t="s">
        <v>385</v>
      </c>
      <c r="X57" s="750" t="s">
        <v>101</v>
      </c>
      <c r="Y57" s="750" t="s">
        <v>102</v>
      </c>
      <c r="Z57" s="747"/>
      <c r="AA57" s="747"/>
      <c r="AB57" s="747"/>
      <c r="AC57" s="747"/>
      <c r="AD57" s="751"/>
    </row>
    <row r="58" spans="2:37" s="712" customFormat="1" ht="53.25" customHeight="1" x14ac:dyDescent="0.25">
      <c r="B58" s="752" t="s">
        <v>238</v>
      </c>
      <c r="C58" s="786" t="s">
        <v>0</v>
      </c>
      <c r="D58" s="752" t="s">
        <v>420</v>
      </c>
      <c r="E58" s="713" t="s">
        <v>227</v>
      </c>
      <c r="F58" s="713" t="s">
        <v>266</v>
      </c>
      <c r="G58" s="752" t="s">
        <v>240</v>
      </c>
      <c r="H58" s="713" t="s">
        <v>230</v>
      </c>
      <c r="I58" s="713">
        <v>1</v>
      </c>
      <c r="J58" s="713" t="s">
        <v>241</v>
      </c>
      <c r="K58" s="714" t="s">
        <v>424</v>
      </c>
      <c r="L58" s="717">
        <v>0.25</v>
      </c>
      <c r="M58" s="716" t="s">
        <v>239</v>
      </c>
      <c r="N58" s="717">
        <v>0.2</v>
      </c>
      <c r="O58" s="717">
        <v>0.5</v>
      </c>
      <c r="P58" s="717">
        <v>0.9</v>
      </c>
      <c r="Q58" s="717">
        <v>1</v>
      </c>
      <c r="R58" s="718">
        <v>144000000</v>
      </c>
      <c r="S58" s="753">
        <f>SUM(R58:R61)</f>
        <v>540689332</v>
      </c>
      <c r="T58" s="720">
        <f t="shared" ref="T58:W61" si="12">ROUND($R58*N58,0)</f>
        <v>28800000</v>
      </c>
      <c r="U58" s="720">
        <f t="shared" si="12"/>
        <v>72000000</v>
      </c>
      <c r="V58" s="720">
        <f t="shared" si="12"/>
        <v>129600000</v>
      </c>
      <c r="W58" s="720">
        <f t="shared" si="12"/>
        <v>144000000</v>
      </c>
      <c r="X58" s="721">
        <v>47125870</v>
      </c>
      <c r="Y58" s="721">
        <v>37986870</v>
      </c>
      <c r="Z58" s="722">
        <v>0.51</v>
      </c>
      <c r="AA58" s="716" t="s">
        <v>696</v>
      </c>
      <c r="AB58" s="722">
        <f>L58*Z58</f>
        <v>0.1275</v>
      </c>
      <c r="AC58" s="724"/>
      <c r="AD58" s="724"/>
    </row>
    <row r="59" spans="2:37" s="712" customFormat="1" ht="54" customHeight="1" x14ac:dyDescent="0.25">
      <c r="B59" s="752"/>
      <c r="C59" s="786"/>
      <c r="D59" s="755"/>
      <c r="E59" s="725"/>
      <c r="F59" s="725"/>
      <c r="G59" s="752"/>
      <c r="H59" s="734"/>
      <c r="I59" s="734"/>
      <c r="J59" s="725"/>
      <c r="K59" s="714" t="s">
        <v>400</v>
      </c>
      <c r="L59" s="717">
        <v>0.25</v>
      </c>
      <c r="M59" s="716" t="s">
        <v>243</v>
      </c>
      <c r="N59" s="717">
        <v>0.2</v>
      </c>
      <c r="O59" s="717">
        <v>0.5</v>
      </c>
      <c r="P59" s="717">
        <v>0.9</v>
      </c>
      <c r="Q59" s="717">
        <v>1</v>
      </c>
      <c r="R59" s="718">
        <v>117607083</v>
      </c>
      <c r="S59" s="753"/>
      <c r="T59" s="720">
        <f t="shared" si="12"/>
        <v>23521417</v>
      </c>
      <c r="U59" s="720">
        <f t="shared" si="12"/>
        <v>58803542</v>
      </c>
      <c r="V59" s="720">
        <f t="shared" si="12"/>
        <v>105846375</v>
      </c>
      <c r="W59" s="720">
        <f t="shared" si="12"/>
        <v>117607083</v>
      </c>
      <c r="X59" s="721">
        <v>1759800</v>
      </c>
      <c r="Y59" s="721">
        <v>1759800</v>
      </c>
      <c r="Z59" s="722">
        <v>0.51</v>
      </c>
      <c r="AA59" s="716" t="s">
        <v>697</v>
      </c>
      <c r="AB59" s="722">
        <f t="shared" ref="AB59:AB61" si="13">L59*Z59</f>
        <v>0.1275</v>
      </c>
      <c r="AC59" s="724"/>
      <c r="AD59" s="724"/>
    </row>
    <row r="60" spans="2:37" s="712" customFormat="1" ht="33.950000000000003" customHeight="1" x14ac:dyDescent="0.25">
      <c r="B60" s="752"/>
      <c r="C60" s="786"/>
      <c r="D60" s="755"/>
      <c r="E60" s="725"/>
      <c r="F60" s="725"/>
      <c r="G60" s="752" t="s">
        <v>245</v>
      </c>
      <c r="H60" s="713" t="s">
        <v>230</v>
      </c>
      <c r="I60" s="713">
        <v>1</v>
      </c>
      <c r="J60" s="725"/>
      <c r="K60" s="714" t="s">
        <v>403</v>
      </c>
      <c r="L60" s="717">
        <v>0.25</v>
      </c>
      <c r="M60" s="716" t="s">
        <v>244</v>
      </c>
      <c r="N60" s="717">
        <v>0.2</v>
      </c>
      <c r="O60" s="717">
        <v>0.5</v>
      </c>
      <c r="P60" s="717">
        <v>0.9</v>
      </c>
      <c r="Q60" s="717">
        <v>1</v>
      </c>
      <c r="R60" s="718">
        <v>98607406</v>
      </c>
      <c r="S60" s="753"/>
      <c r="T60" s="720">
        <f t="shared" si="12"/>
        <v>19721481</v>
      </c>
      <c r="U60" s="720">
        <f t="shared" si="12"/>
        <v>49303703</v>
      </c>
      <c r="V60" s="720">
        <f t="shared" si="12"/>
        <v>88746665</v>
      </c>
      <c r="W60" s="720">
        <f t="shared" si="12"/>
        <v>98607406</v>
      </c>
      <c r="X60" s="721">
        <v>15506175</v>
      </c>
      <c r="Y60" s="721">
        <v>13940287</v>
      </c>
      <c r="Z60" s="722">
        <v>0.51</v>
      </c>
      <c r="AA60" s="716" t="s">
        <v>698</v>
      </c>
      <c r="AB60" s="722">
        <f t="shared" si="13"/>
        <v>0.1275</v>
      </c>
      <c r="AC60" s="724"/>
      <c r="AD60" s="724"/>
    </row>
    <row r="61" spans="2:37" s="712" customFormat="1" ht="36.6" customHeight="1" x14ac:dyDescent="0.25">
      <c r="B61" s="752"/>
      <c r="C61" s="786"/>
      <c r="D61" s="755"/>
      <c r="E61" s="734"/>
      <c r="F61" s="734"/>
      <c r="G61" s="752"/>
      <c r="H61" s="734"/>
      <c r="I61" s="734"/>
      <c r="J61" s="734"/>
      <c r="K61" s="714" t="s">
        <v>404</v>
      </c>
      <c r="L61" s="717">
        <v>0.25</v>
      </c>
      <c r="M61" s="728" t="s">
        <v>246</v>
      </c>
      <c r="N61" s="717">
        <v>0.2</v>
      </c>
      <c r="O61" s="717">
        <v>0.5</v>
      </c>
      <c r="P61" s="717">
        <v>0.9</v>
      </c>
      <c r="Q61" s="717">
        <v>1</v>
      </c>
      <c r="R61" s="718">
        <v>180474843</v>
      </c>
      <c r="S61" s="753"/>
      <c r="T61" s="720">
        <f t="shared" si="12"/>
        <v>36094969</v>
      </c>
      <c r="U61" s="720">
        <f t="shared" si="12"/>
        <v>90237422</v>
      </c>
      <c r="V61" s="720">
        <f t="shared" si="12"/>
        <v>162427359</v>
      </c>
      <c r="W61" s="720">
        <f t="shared" si="12"/>
        <v>180474843</v>
      </c>
      <c r="X61" s="721">
        <v>47976050</v>
      </c>
      <c r="Y61" s="721">
        <v>35568202</v>
      </c>
      <c r="Z61" s="722">
        <v>0.51</v>
      </c>
      <c r="AA61" s="716" t="s">
        <v>699</v>
      </c>
      <c r="AB61" s="722">
        <f t="shared" si="13"/>
        <v>0.1275</v>
      </c>
      <c r="AC61" s="724"/>
      <c r="AD61" s="724"/>
    </row>
    <row r="62" spans="2:37" s="712" customFormat="1" ht="56.25" customHeight="1" x14ac:dyDescent="0.25">
      <c r="B62" s="738"/>
      <c r="C62" s="739"/>
      <c r="D62" s="738"/>
      <c r="E62" s="738"/>
      <c r="F62" s="738"/>
      <c r="G62" s="738"/>
      <c r="H62" s="738"/>
      <c r="I62" s="738"/>
      <c r="J62" s="738"/>
      <c r="K62" s="738"/>
      <c r="L62" s="759">
        <f>SUM(L58:L61)</f>
        <v>1</v>
      </c>
      <c r="M62" s="728"/>
      <c r="N62" s="717"/>
      <c r="O62" s="741"/>
      <c r="P62" s="717"/>
      <c r="Q62" s="741"/>
      <c r="R62" s="742"/>
      <c r="S62" s="743"/>
      <c r="T62" s="760">
        <f>SUM(T58:T61)</f>
        <v>108137867</v>
      </c>
      <c r="U62" s="760">
        <f t="shared" ref="U62:W62" si="14">SUM(U58:U61)</f>
        <v>270344667</v>
      </c>
      <c r="V62" s="760">
        <f t="shared" si="14"/>
        <v>486620399</v>
      </c>
      <c r="W62" s="760">
        <f t="shared" si="14"/>
        <v>540689332</v>
      </c>
      <c r="X62" s="761">
        <f>SUM(X58:X61)</f>
        <v>112367895</v>
      </c>
      <c r="Y62" s="761">
        <f>SUM(Y58:Y61)</f>
        <v>89255159</v>
      </c>
      <c r="Z62" s="722"/>
      <c r="AA62" s="722"/>
      <c r="AB62" s="745">
        <f>SUM(AB58:AB61)</f>
        <v>0.51</v>
      </c>
      <c r="AC62" s="724"/>
      <c r="AD62" s="724"/>
    </row>
    <row r="63" spans="2:37" s="712" customFormat="1" ht="56.25" customHeight="1" x14ac:dyDescent="0.25">
      <c r="B63" s="768" t="s">
        <v>247</v>
      </c>
      <c r="C63" s="769"/>
      <c r="D63" s="770"/>
      <c r="E63" s="770"/>
      <c r="F63" s="770"/>
      <c r="G63" s="770"/>
      <c r="H63" s="770"/>
      <c r="I63" s="770"/>
      <c r="J63" s="770"/>
      <c r="K63" s="770"/>
      <c r="L63" s="770"/>
      <c r="M63" s="771"/>
      <c r="N63" s="770"/>
      <c r="O63" s="771"/>
      <c r="P63" s="770"/>
      <c r="Q63" s="771"/>
      <c r="R63" s="772">
        <f>SUM(R51:R62)</f>
        <v>1200000000</v>
      </c>
      <c r="S63" s="772">
        <f>SUM(S51:S62)</f>
        <v>1200000000</v>
      </c>
      <c r="T63" s="773"/>
      <c r="U63" s="773"/>
      <c r="V63" s="773"/>
      <c r="W63" s="773"/>
      <c r="X63" s="773">
        <f>+X55+X62</f>
        <v>346865469</v>
      </c>
      <c r="Y63" s="773">
        <f>+Y55+Y62</f>
        <v>273828523</v>
      </c>
      <c r="Z63" s="773"/>
      <c r="AA63" s="774"/>
      <c r="AB63" s="774"/>
      <c r="AC63" s="774"/>
      <c r="AD63" s="774"/>
    </row>
    <row r="64" spans="2:37" s="712" customFormat="1" x14ac:dyDescent="0.25">
      <c r="B64" s="787" t="s">
        <v>700</v>
      </c>
      <c r="C64" s="787"/>
      <c r="D64" s="787"/>
      <c r="R64" s="788"/>
      <c r="AC64" s="789"/>
      <c r="AD64" s="789"/>
      <c r="AE64" s="789"/>
      <c r="AF64" s="789"/>
      <c r="AG64" s="789"/>
      <c r="AH64" s="789"/>
      <c r="AI64" s="789"/>
      <c r="AJ64" s="789"/>
      <c r="AK64" s="789"/>
    </row>
    <row r="65" spans="29:37" x14ac:dyDescent="0.25">
      <c r="AC65" s="790"/>
      <c r="AD65" s="790"/>
      <c r="AE65" s="790"/>
      <c r="AF65" s="790"/>
      <c r="AG65" s="790"/>
      <c r="AH65" s="790"/>
      <c r="AI65" s="790"/>
      <c r="AJ65" s="790"/>
      <c r="AK65" s="790"/>
    </row>
    <row r="66" spans="29:37" x14ac:dyDescent="0.25">
      <c r="AC66" s="790"/>
      <c r="AD66" s="790"/>
      <c r="AE66" s="790"/>
      <c r="AF66" s="790"/>
      <c r="AG66" s="790"/>
      <c r="AH66" s="790"/>
      <c r="AI66" s="790"/>
      <c r="AJ66" s="790"/>
      <c r="AK66" s="790"/>
    </row>
    <row r="67" spans="29:37" x14ac:dyDescent="0.25">
      <c r="AC67" s="790"/>
      <c r="AD67" s="790"/>
      <c r="AE67" s="790"/>
      <c r="AF67" s="790"/>
      <c r="AG67" s="790"/>
      <c r="AH67" s="790"/>
      <c r="AI67" s="790"/>
      <c r="AJ67" s="790"/>
      <c r="AK67" s="790"/>
    </row>
    <row r="68" spans="29:37" x14ac:dyDescent="0.25">
      <c r="AC68" s="790"/>
      <c r="AD68" s="790"/>
      <c r="AE68" s="790"/>
      <c r="AF68" s="790"/>
      <c r="AG68" s="790"/>
      <c r="AH68" s="790"/>
      <c r="AI68" s="790"/>
      <c r="AJ68" s="790"/>
      <c r="AK68" s="790"/>
    </row>
    <row r="69" spans="29:37" x14ac:dyDescent="0.25">
      <c r="AC69" s="790"/>
      <c r="AD69" s="790"/>
      <c r="AE69" s="790"/>
      <c r="AF69" s="790"/>
      <c r="AG69" s="790"/>
      <c r="AH69" s="790"/>
      <c r="AI69" s="790"/>
      <c r="AJ69" s="790"/>
      <c r="AK69" s="790"/>
    </row>
    <row r="70" spans="29:37" x14ac:dyDescent="0.25">
      <c r="AC70" s="790"/>
      <c r="AD70" s="790"/>
      <c r="AE70" s="790"/>
      <c r="AF70" s="790"/>
      <c r="AG70" s="790"/>
      <c r="AH70" s="790"/>
      <c r="AI70" s="790"/>
      <c r="AJ70" s="790"/>
      <c r="AK70" s="790"/>
    </row>
    <row r="71" spans="29:37" x14ac:dyDescent="0.25">
      <c r="AC71" s="790"/>
      <c r="AD71" s="790"/>
      <c r="AE71" s="790"/>
      <c r="AF71" s="790"/>
      <c r="AG71" s="790"/>
      <c r="AH71" s="790"/>
      <c r="AI71" s="790"/>
      <c r="AJ71" s="790"/>
      <c r="AK71" s="790"/>
    </row>
    <row r="72" spans="29:37" x14ac:dyDescent="0.25">
      <c r="AC72" s="790"/>
      <c r="AD72" s="790"/>
      <c r="AE72" s="790"/>
      <c r="AF72" s="790"/>
      <c r="AG72" s="790"/>
      <c r="AH72" s="790"/>
      <c r="AI72" s="790"/>
      <c r="AJ72" s="790"/>
      <c r="AK72" s="790"/>
    </row>
    <row r="73" spans="29:37" x14ac:dyDescent="0.25">
      <c r="AC73" s="790"/>
      <c r="AD73" s="790"/>
      <c r="AE73" s="790"/>
      <c r="AF73" s="790"/>
      <c r="AG73" s="790"/>
      <c r="AH73" s="790"/>
      <c r="AI73" s="790"/>
      <c r="AJ73" s="790"/>
      <c r="AK73" s="790"/>
    </row>
    <row r="74" spans="29:37" x14ac:dyDescent="0.25">
      <c r="AC74" s="790"/>
      <c r="AD74" s="790"/>
      <c r="AE74" s="790"/>
      <c r="AF74" s="790"/>
      <c r="AG74" s="790"/>
      <c r="AH74" s="790"/>
      <c r="AI74" s="790"/>
      <c r="AJ74" s="790"/>
      <c r="AK74" s="790"/>
    </row>
    <row r="75" spans="29:37" x14ac:dyDescent="0.25">
      <c r="AC75" s="790"/>
      <c r="AD75" s="790"/>
      <c r="AE75" s="790"/>
      <c r="AF75" s="790"/>
      <c r="AG75" s="790"/>
      <c r="AH75" s="790"/>
      <c r="AI75" s="790"/>
      <c r="AJ75" s="790"/>
      <c r="AK75" s="790"/>
    </row>
    <row r="76" spans="29:37" x14ac:dyDescent="0.25">
      <c r="AC76" s="790"/>
      <c r="AD76" s="790"/>
      <c r="AE76" s="790"/>
      <c r="AF76" s="790"/>
      <c r="AG76" s="790"/>
      <c r="AH76" s="790"/>
      <c r="AI76" s="790"/>
      <c r="AJ76" s="790"/>
      <c r="AK76" s="790"/>
    </row>
    <row r="77" spans="29:37" x14ac:dyDescent="0.25">
      <c r="AC77" s="790"/>
      <c r="AD77" s="790"/>
      <c r="AE77" s="790"/>
      <c r="AF77" s="790"/>
      <c r="AG77" s="790"/>
      <c r="AH77" s="790"/>
      <c r="AI77" s="790"/>
      <c r="AJ77" s="790"/>
      <c r="AK77" s="790"/>
    </row>
    <row r="78" spans="29:37" x14ac:dyDescent="0.25">
      <c r="AC78" s="790"/>
      <c r="AD78" s="790"/>
      <c r="AE78" s="790"/>
      <c r="AF78" s="790"/>
      <c r="AG78" s="790"/>
      <c r="AH78" s="790"/>
      <c r="AI78" s="790"/>
      <c r="AJ78" s="790"/>
      <c r="AK78" s="790"/>
    </row>
    <row r="79" spans="29:37" x14ac:dyDescent="0.25">
      <c r="AC79" s="790"/>
      <c r="AD79" s="790"/>
      <c r="AE79" s="790"/>
      <c r="AF79" s="790"/>
      <c r="AG79" s="790"/>
      <c r="AH79" s="790"/>
      <c r="AI79" s="790"/>
      <c r="AJ79" s="790"/>
      <c r="AK79" s="790"/>
    </row>
    <row r="80" spans="29:37" x14ac:dyDescent="0.25">
      <c r="AC80" s="790"/>
      <c r="AD80" s="790"/>
      <c r="AE80" s="790"/>
      <c r="AF80" s="790"/>
      <c r="AG80" s="790"/>
      <c r="AH80" s="790"/>
      <c r="AI80" s="790"/>
      <c r="AJ80" s="790"/>
      <c r="AK80" s="790"/>
    </row>
    <row r="81" spans="29:37" x14ac:dyDescent="0.25">
      <c r="AC81" s="790"/>
      <c r="AD81" s="790"/>
      <c r="AE81" s="790"/>
      <c r="AF81" s="790"/>
      <c r="AG81" s="790"/>
      <c r="AH81" s="790"/>
      <c r="AI81" s="790"/>
      <c r="AJ81" s="790"/>
      <c r="AK81" s="790"/>
    </row>
    <row r="82" spans="29:37" x14ac:dyDescent="0.25">
      <c r="AC82" s="790"/>
      <c r="AD82" s="790"/>
      <c r="AE82" s="790"/>
      <c r="AF82" s="790"/>
      <c r="AG82" s="790"/>
      <c r="AH82" s="790"/>
      <c r="AI82" s="790"/>
      <c r="AJ82" s="790"/>
      <c r="AK82" s="790"/>
    </row>
    <row r="83" spans="29:37" x14ac:dyDescent="0.25">
      <c r="AC83" s="790"/>
      <c r="AD83" s="790"/>
      <c r="AE83" s="790"/>
      <c r="AF83" s="790"/>
      <c r="AG83" s="790"/>
      <c r="AH83" s="790"/>
      <c r="AI83" s="790"/>
      <c r="AJ83" s="790"/>
      <c r="AK83" s="790"/>
    </row>
    <row r="84" spans="29:37" x14ac:dyDescent="0.25">
      <c r="AC84" s="790"/>
      <c r="AD84" s="790"/>
      <c r="AE84" s="790"/>
      <c r="AF84" s="790"/>
      <c r="AG84" s="790"/>
      <c r="AH84" s="790"/>
      <c r="AI84" s="790"/>
      <c r="AJ84" s="790"/>
      <c r="AK84" s="790"/>
    </row>
    <row r="85" spans="29:37" x14ac:dyDescent="0.25">
      <c r="AC85" s="790"/>
      <c r="AD85" s="790"/>
      <c r="AE85" s="790"/>
      <c r="AF85" s="790"/>
      <c r="AG85" s="790"/>
      <c r="AH85" s="790"/>
      <c r="AI85" s="790"/>
      <c r="AJ85" s="790"/>
      <c r="AK85" s="790"/>
    </row>
    <row r="86" spans="29:37" x14ac:dyDescent="0.25">
      <c r="AC86" s="790"/>
      <c r="AD86" s="790"/>
      <c r="AE86" s="790"/>
      <c r="AF86" s="790"/>
      <c r="AG86" s="790"/>
      <c r="AH86" s="790"/>
      <c r="AI86" s="790"/>
      <c r="AJ86" s="790"/>
      <c r="AK86" s="790"/>
    </row>
    <row r="87" spans="29:37" x14ac:dyDescent="0.25">
      <c r="AC87" s="790"/>
      <c r="AD87" s="790"/>
      <c r="AE87" s="790"/>
      <c r="AF87" s="790"/>
      <c r="AG87" s="790"/>
      <c r="AH87" s="790"/>
      <c r="AI87" s="790"/>
      <c r="AJ87" s="790"/>
      <c r="AK87" s="790"/>
    </row>
    <row r="88" spans="29:37" x14ac:dyDescent="0.25">
      <c r="AC88" s="790"/>
      <c r="AD88" s="790"/>
      <c r="AE88" s="790"/>
      <c r="AF88" s="790"/>
      <c r="AG88" s="790"/>
      <c r="AH88" s="790"/>
      <c r="AI88" s="790"/>
      <c r="AJ88" s="790"/>
      <c r="AK88" s="790"/>
    </row>
    <row r="89" spans="29:37" x14ac:dyDescent="0.25">
      <c r="AC89" s="790"/>
      <c r="AD89" s="790"/>
      <c r="AE89" s="790"/>
      <c r="AF89" s="790"/>
      <c r="AG89" s="790"/>
      <c r="AH89" s="790"/>
      <c r="AI89" s="790"/>
      <c r="AJ89" s="790"/>
      <c r="AK89" s="790"/>
    </row>
    <row r="90" spans="29:37" x14ac:dyDescent="0.25">
      <c r="AC90" s="790"/>
      <c r="AD90" s="790"/>
      <c r="AE90" s="790"/>
      <c r="AF90" s="790"/>
      <c r="AG90" s="790"/>
      <c r="AH90" s="790"/>
      <c r="AI90" s="790"/>
      <c r="AJ90" s="790"/>
      <c r="AK90" s="790"/>
    </row>
    <row r="91" spans="29:37" x14ac:dyDescent="0.25">
      <c r="AC91" s="790"/>
      <c r="AD91" s="790"/>
      <c r="AE91" s="790"/>
      <c r="AF91" s="790"/>
      <c r="AG91" s="790"/>
      <c r="AH91" s="790"/>
      <c r="AI91" s="790"/>
      <c r="AJ91" s="790"/>
      <c r="AK91" s="790"/>
    </row>
    <row r="92" spans="29:37" x14ac:dyDescent="0.25">
      <c r="AC92" s="790"/>
      <c r="AD92" s="790"/>
      <c r="AE92" s="790"/>
      <c r="AF92" s="790"/>
      <c r="AG92" s="790"/>
      <c r="AH92" s="790"/>
      <c r="AI92" s="790"/>
      <c r="AJ92" s="790"/>
      <c r="AK92" s="790"/>
    </row>
    <row r="93" spans="29:37" x14ac:dyDescent="0.25">
      <c r="AC93" s="790"/>
      <c r="AD93" s="790"/>
      <c r="AE93" s="790"/>
      <c r="AF93" s="790"/>
      <c r="AG93" s="790"/>
      <c r="AH93" s="790"/>
      <c r="AI93" s="790"/>
      <c r="AJ93" s="790"/>
      <c r="AK93" s="790"/>
    </row>
  </sheetData>
  <dataConsolidate/>
  <mergeCells count="222">
    <mergeCell ref="B64:D64"/>
    <mergeCell ref="H58:H59"/>
    <mergeCell ref="I58:I59"/>
    <mergeCell ref="J58:J61"/>
    <mergeCell ref="S58:S61"/>
    <mergeCell ref="G60:G61"/>
    <mergeCell ref="H60:H61"/>
    <mergeCell ref="I60:I61"/>
    <mergeCell ref="B58:B61"/>
    <mergeCell ref="C58:C61"/>
    <mergeCell ref="D58:D61"/>
    <mergeCell ref="E58:E61"/>
    <mergeCell ref="F58:F61"/>
    <mergeCell ref="G58:G59"/>
    <mergeCell ref="X56:Y56"/>
    <mergeCell ref="Z56:Z57"/>
    <mergeCell ref="AA56:AA57"/>
    <mergeCell ref="AB56:AB57"/>
    <mergeCell ref="AC56:AC57"/>
    <mergeCell ref="AD56:AD57"/>
    <mergeCell ref="N56:N57"/>
    <mergeCell ref="O56:O57"/>
    <mergeCell ref="P56:P57"/>
    <mergeCell ref="Q56:Q57"/>
    <mergeCell ref="R56:S56"/>
    <mergeCell ref="T56:W56"/>
    <mergeCell ref="H56:H57"/>
    <mergeCell ref="I56:I57"/>
    <mergeCell ref="J56:J57"/>
    <mergeCell ref="K56:K57"/>
    <mergeCell ref="L56:L57"/>
    <mergeCell ref="M56:M57"/>
    <mergeCell ref="B56:B57"/>
    <mergeCell ref="C56:C57"/>
    <mergeCell ref="D56:D57"/>
    <mergeCell ref="E56:E57"/>
    <mergeCell ref="F56:F57"/>
    <mergeCell ref="G56:G57"/>
    <mergeCell ref="I51:I52"/>
    <mergeCell ref="J51:J54"/>
    <mergeCell ref="S51:S54"/>
    <mergeCell ref="G53:G54"/>
    <mergeCell ref="H53:H54"/>
    <mergeCell ref="I53:I54"/>
    <mergeCell ref="AA49:AA50"/>
    <mergeCell ref="AB49:AB50"/>
    <mergeCell ref="AC49:AC50"/>
    <mergeCell ref="B51:B54"/>
    <mergeCell ref="C51:C54"/>
    <mergeCell ref="D51:D54"/>
    <mergeCell ref="E51:E54"/>
    <mergeCell ref="F51:F54"/>
    <mergeCell ref="G51:G52"/>
    <mergeCell ref="H51:H52"/>
    <mergeCell ref="P49:P50"/>
    <mergeCell ref="Q49:Q50"/>
    <mergeCell ref="R49:S49"/>
    <mergeCell ref="T49:W49"/>
    <mergeCell ref="X49:Y49"/>
    <mergeCell ref="Z49:Z50"/>
    <mergeCell ref="J49:J50"/>
    <mergeCell ref="K49:K50"/>
    <mergeCell ref="L49:L50"/>
    <mergeCell ref="M49:M50"/>
    <mergeCell ref="N49:N50"/>
    <mergeCell ref="O49:O50"/>
    <mergeCell ref="Z48:AB48"/>
    <mergeCell ref="AD48:AD50"/>
    <mergeCell ref="B49:B50"/>
    <mergeCell ref="C49:C50"/>
    <mergeCell ref="D49:D50"/>
    <mergeCell ref="E49:E50"/>
    <mergeCell ref="F49:F50"/>
    <mergeCell ref="G49:G50"/>
    <mergeCell ref="H49:H50"/>
    <mergeCell ref="I49:I50"/>
    <mergeCell ref="I42:I43"/>
    <mergeCell ref="J42:J43"/>
    <mergeCell ref="C46:Y46"/>
    <mergeCell ref="C47:Y47"/>
    <mergeCell ref="C48:F48"/>
    <mergeCell ref="G48:M48"/>
    <mergeCell ref="N48:Q48"/>
    <mergeCell ref="R48:W48"/>
    <mergeCell ref="X48:Y48"/>
    <mergeCell ref="H36:H39"/>
    <mergeCell ref="I36:I39"/>
    <mergeCell ref="J36:J39"/>
    <mergeCell ref="S36:S43"/>
    <mergeCell ref="G40:G41"/>
    <mergeCell ref="H40:H41"/>
    <mergeCell ref="I40:I41"/>
    <mergeCell ref="J40:J41"/>
    <mergeCell ref="G42:G43"/>
    <mergeCell ref="H42:H43"/>
    <mergeCell ref="B36:B43"/>
    <mergeCell ref="C36:C43"/>
    <mergeCell ref="D36:D43"/>
    <mergeCell ref="E36:E43"/>
    <mergeCell ref="F36:F43"/>
    <mergeCell ref="G36:G39"/>
    <mergeCell ref="X34:Y34"/>
    <mergeCell ref="Z34:Z35"/>
    <mergeCell ref="AA34:AA35"/>
    <mergeCell ref="AB34:AB35"/>
    <mergeCell ref="AC34:AC35"/>
    <mergeCell ref="AD34:AD35"/>
    <mergeCell ref="N34:N35"/>
    <mergeCell ref="O34:O35"/>
    <mergeCell ref="P34:P35"/>
    <mergeCell ref="Q34:Q35"/>
    <mergeCell ref="R34:S34"/>
    <mergeCell ref="T34:W34"/>
    <mergeCell ref="H34:H35"/>
    <mergeCell ref="I34:I35"/>
    <mergeCell ref="J34:J35"/>
    <mergeCell ref="K34:K35"/>
    <mergeCell ref="L34:L35"/>
    <mergeCell ref="M34:M35"/>
    <mergeCell ref="B34:B35"/>
    <mergeCell ref="C34:C35"/>
    <mergeCell ref="D34:D35"/>
    <mergeCell ref="E34:E35"/>
    <mergeCell ref="F34:F35"/>
    <mergeCell ref="G34:G35"/>
    <mergeCell ref="H26:H28"/>
    <mergeCell ref="I26:I28"/>
    <mergeCell ref="J26:J32"/>
    <mergeCell ref="S26:S32"/>
    <mergeCell ref="C29:C32"/>
    <mergeCell ref="E29:E32"/>
    <mergeCell ref="F29:F32"/>
    <mergeCell ref="G29:G32"/>
    <mergeCell ref="H29:H32"/>
    <mergeCell ref="I29:I32"/>
    <mergeCell ref="B26:B32"/>
    <mergeCell ref="C26:C28"/>
    <mergeCell ref="D26:D32"/>
    <mergeCell ref="E26:E28"/>
    <mergeCell ref="F26:F28"/>
    <mergeCell ref="G26:G28"/>
    <mergeCell ref="X24:Y24"/>
    <mergeCell ref="Z24:Z25"/>
    <mergeCell ref="AA24:AA25"/>
    <mergeCell ref="AB24:AB25"/>
    <mergeCell ref="AC24:AC25"/>
    <mergeCell ref="AD24:AD25"/>
    <mergeCell ref="N24:N25"/>
    <mergeCell ref="O24:O25"/>
    <mergeCell ref="P24:P25"/>
    <mergeCell ref="Q24:Q25"/>
    <mergeCell ref="R24:S24"/>
    <mergeCell ref="T24:W24"/>
    <mergeCell ref="H24:H25"/>
    <mergeCell ref="I24:I25"/>
    <mergeCell ref="J24:J25"/>
    <mergeCell ref="K24:K25"/>
    <mergeCell ref="L24:L25"/>
    <mergeCell ref="M24:M25"/>
    <mergeCell ref="B24:B25"/>
    <mergeCell ref="C24:C25"/>
    <mergeCell ref="D24:D25"/>
    <mergeCell ref="E24:E25"/>
    <mergeCell ref="F24:F25"/>
    <mergeCell ref="G24:G25"/>
    <mergeCell ref="J14:J19"/>
    <mergeCell ref="S14:S22"/>
    <mergeCell ref="C20:C22"/>
    <mergeCell ref="E20:E22"/>
    <mergeCell ref="F20:F22"/>
    <mergeCell ref="G20:G22"/>
    <mergeCell ref="H20:H22"/>
    <mergeCell ref="I20:I22"/>
    <mergeCell ref="J20:J22"/>
    <mergeCell ref="AB12:AB13"/>
    <mergeCell ref="AC12:AC13"/>
    <mergeCell ref="B14:B22"/>
    <mergeCell ref="C14:C19"/>
    <mergeCell ref="D14:D22"/>
    <mergeCell ref="E14:E19"/>
    <mergeCell ref="F14:F19"/>
    <mergeCell ref="G14:G19"/>
    <mergeCell ref="H14:H19"/>
    <mergeCell ref="I14:I19"/>
    <mergeCell ref="Q12:Q13"/>
    <mergeCell ref="R12:S12"/>
    <mergeCell ref="T12:W12"/>
    <mergeCell ref="X12:Y12"/>
    <mergeCell ref="Z12:Z13"/>
    <mergeCell ref="AA12:AA13"/>
    <mergeCell ref="K12:K13"/>
    <mergeCell ref="L12:L13"/>
    <mergeCell ref="M12:M13"/>
    <mergeCell ref="N12:N13"/>
    <mergeCell ref="O12:O13"/>
    <mergeCell ref="P12:P13"/>
    <mergeCell ref="AD11:AD13"/>
    <mergeCell ref="B12:B13"/>
    <mergeCell ref="C12:C13"/>
    <mergeCell ref="D12:D13"/>
    <mergeCell ref="E12:E13"/>
    <mergeCell ref="F12:F13"/>
    <mergeCell ref="G12:G13"/>
    <mergeCell ref="H12:H13"/>
    <mergeCell ref="I12:I13"/>
    <mergeCell ref="J12:J13"/>
    <mergeCell ref="B7:AD7"/>
    <mergeCell ref="C8:Y8"/>
    <mergeCell ref="C9:Y9"/>
    <mergeCell ref="C10:Y10"/>
    <mergeCell ref="C11:F11"/>
    <mergeCell ref="G11:M11"/>
    <mergeCell ref="N11:Q11"/>
    <mergeCell ref="R11:W11"/>
    <mergeCell ref="X11:Y11"/>
    <mergeCell ref="Z11:AB11"/>
    <mergeCell ref="B4:B5"/>
    <mergeCell ref="C4:Y4"/>
    <mergeCell ref="Z4:AD5"/>
    <mergeCell ref="C5:Y5"/>
    <mergeCell ref="C6:Y6"/>
    <mergeCell ref="Z6:AD6"/>
  </mergeCells>
  <dataValidations count="2">
    <dataValidation type="list" allowBlank="1" showInputMessage="1" showErrorMessage="1" sqref="AB46 AB9" xr:uid="{6DF3C649-E928-4E31-93E0-39BBDD121D7D}">
      <formula1>$AD$57:$AD$60</formula1>
    </dataValidation>
    <dataValidation type="list" allowBlank="1" showInputMessage="1" showErrorMessage="1" sqref="AB8" xr:uid="{81C82467-B678-420D-84E2-EB61B7A96961}">
      <formula1>$AD$57:$AD$58</formula1>
    </dataValidation>
  </dataValidations>
  <pageMargins left="0.70866141732283472" right="0.70866141732283472" top="0.74803149606299213" bottom="0.74803149606299213" header="0.31496062992125984" footer="0.31496062992125984"/>
  <pageSetup scale="1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N76"/>
  <sheetViews>
    <sheetView showGridLines="0" topLeftCell="A4" zoomScale="80" zoomScaleNormal="80" zoomScalePageLayoutView="55" workbookViewId="0">
      <selection activeCell="AH5" sqref="AH5"/>
    </sheetView>
  </sheetViews>
  <sheetFormatPr baseColWidth="10" defaultColWidth="11.25" defaultRowHeight="15" x14ac:dyDescent="0.25"/>
  <cols>
    <col min="1" max="1" width="11.25" style="344" customWidth="1"/>
    <col min="2" max="2" width="32.375" style="364" customWidth="1"/>
    <col min="3" max="5" width="34.5" style="364" customWidth="1"/>
    <col min="6" max="6" width="34" style="363" customWidth="1"/>
    <col min="7" max="7" width="30.25" style="363" customWidth="1"/>
    <col min="8" max="8" width="23.125" style="363" customWidth="1"/>
    <col min="9" max="9" width="26.875" style="363" customWidth="1"/>
    <col min="10" max="10" width="27.125" style="363" customWidth="1"/>
    <col min="11" max="11" width="33.5" style="363" customWidth="1"/>
    <col min="12" max="12" width="27.125" style="363" customWidth="1"/>
    <col min="13" max="13" width="40.25" style="367" customWidth="1"/>
    <col min="14" max="14" width="79.125" style="367" customWidth="1"/>
    <col min="15" max="15" width="90" style="367" customWidth="1"/>
    <col min="16" max="16" width="74.75" style="367" customWidth="1"/>
    <col min="17" max="17" width="17.625" style="350" customWidth="1"/>
    <col min="18" max="18" width="21.25" style="350" customWidth="1"/>
    <col min="19" max="19" width="18.75" style="368" customWidth="1"/>
    <col min="20" max="20" width="21.25" style="368" customWidth="1"/>
    <col min="21" max="21" width="23" style="368" customWidth="1"/>
    <col min="22" max="22" width="18.5" style="363" bestFit="1" customWidth="1"/>
    <col min="23" max="23" width="18.5" style="363" customWidth="1"/>
    <col min="24" max="257" width="11.25" style="363"/>
    <col min="258" max="258" width="34.5" style="363" customWidth="1"/>
    <col min="259" max="259" width="34.75" style="363" customWidth="1"/>
    <col min="260" max="260" width="25" style="363" customWidth="1"/>
    <col min="261" max="261" width="29.25" style="363" customWidth="1"/>
    <col min="262" max="262" width="30.25" style="363" customWidth="1"/>
    <col min="263" max="263" width="28.75" style="363" customWidth="1"/>
    <col min="264" max="264" width="23.125" style="363" customWidth="1"/>
    <col min="265" max="265" width="24.25" style="363" customWidth="1"/>
    <col min="266" max="266" width="27.125" style="363" customWidth="1"/>
    <col min="267" max="267" width="33.5" style="363" customWidth="1"/>
    <col min="268" max="268" width="39.5" style="363" customWidth="1"/>
    <col min="269" max="269" width="40.25" style="363" customWidth="1"/>
    <col min="270" max="270" width="33.625" style="363" customWidth="1"/>
    <col min="271" max="271" width="72.625" style="363" customWidth="1"/>
    <col min="272" max="272" width="60.75" style="363" customWidth="1"/>
    <col min="273" max="273" width="21" style="363" customWidth="1"/>
    <col min="274" max="274" width="22.5" style="363" customWidth="1"/>
    <col min="275" max="275" width="18.75" style="363" customWidth="1"/>
    <col min="276" max="276" width="17.75" style="363" customWidth="1"/>
    <col min="277" max="277" width="23" style="363" customWidth="1"/>
    <col min="278" max="278" width="10.875" style="363" bestFit="1" customWidth="1"/>
    <col min="279" max="513" width="11.25" style="363"/>
    <col min="514" max="514" width="34.5" style="363" customWidth="1"/>
    <col min="515" max="515" width="34.75" style="363" customWidth="1"/>
    <col min="516" max="516" width="25" style="363" customWidth="1"/>
    <col min="517" max="517" width="29.25" style="363" customWidth="1"/>
    <col min="518" max="518" width="30.25" style="363" customWidth="1"/>
    <col min="519" max="519" width="28.75" style="363" customWidth="1"/>
    <col min="520" max="520" width="23.125" style="363" customWidth="1"/>
    <col min="521" max="521" width="24.25" style="363" customWidth="1"/>
    <col min="522" max="522" width="27.125" style="363" customWidth="1"/>
    <col min="523" max="523" width="33.5" style="363" customWidth="1"/>
    <col min="524" max="524" width="39.5" style="363" customWidth="1"/>
    <col min="525" max="525" width="40.25" style="363" customWidth="1"/>
    <col min="526" max="526" width="33.625" style="363" customWidth="1"/>
    <col min="527" max="527" width="72.625" style="363" customWidth="1"/>
    <col min="528" max="528" width="60.75" style="363" customWidth="1"/>
    <col min="529" max="529" width="21" style="363" customWidth="1"/>
    <col min="530" max="530" width="22.5" style="363" customWidth="1"/>
    <col min="531" max="531" width="18.75" style="363" customWidth="1"/>
    <col min="532" max="532" width="17.75" style="363" customWidth="1"/>
    <col min="533" max="533" width="23" style="363" customWidth="1"/>
    <col min="534" max="534" width="10.875" style="363" bestFit="1" customWidth="1"/>
    <col min="535" max="769" width="11.25" style="363"/>
    <col min="770" max="770" width="34.5" style="363" customWidth="1"/>
    <col min="771" max="771" width="34.75" style="363" customWidth="1"/>
    <col min="772" max="772" width="25" style="363" customWidth="1"/>
    <col min="773" max="773" width="29.25" style="363" customWidth="1"/>
    <col min="774" max="774" width="30.25" style="363" customWidth="1"/>
    <col min="775" max="775" width="28.75" style="363" customWidth="1"/>
    <col min="776" max="776" width="23.125" style="363" customWidth="1"/>
    <col min="777" max="777" width="24.25" style="363" customWidth="1"/>
    <col min="778" max="778" width="27.125" style="363" customWidth="1"/>
    <col min="779" max="779" width="33.5" style="363" customWidth="1"/>
    <col min="780" max="780" width="39.5" style="363" customWidth="1"/>
    <col min="781" max="781" width="40.25" style="363" customWidth="1"/>
    <col min="782" max="782" width="33.625" style="363" customWidth="1"/>
    <col min="783" max="783" width="72.625" style="363" customWidth="1"/>
    <col min="784" max="784" width="60.75" style="363" customWidth="1"/>
    <col min="785" max="785" width="21" style="363" customWidth="1"/>
    <col min="786" max="786" width="22.5" style="363" customWidth="1"/>
    <col min="787" max="787" width="18.75" style="363" customWidth="1"/>
    <col min="788" max="788" width="17.75" style="363" customWidth="1"/>
    <col min="789" max="789" width="23" style="363" customWidth="1"/>
    <col min="790" max="790" width="10.875" style="363" bestFit="1" customWidth="1"/>
    <col min="791" max="1025" width="11.25" style="363"/>
    <col min="1026" max="1026" width="34.5" style="363" customWidth="1"/>
    <col min="1027" max="1027" width="34.75" style="363" customWidth="1"/>
    <col min="1028" max="1028" width="25" style="363" customWidth="1"/>
    <col min="1029" max="1029" width="29.25" style="363" customWidth="1"/>
    <col min="1030" max="1030" width="30.25" style="363" customWidth="1"/>
    <col min="1031" max="1031" width="28.75" style="363" customWidth="1"/>
    <col min="1032" max="1032" width="23.125" style="363" customWidth="1"/>
    <col min="1033" max="1033" width="24.25" style="363" customWidth="1"/>
    <col min="1034" max="1034" width="27.125" style="363" customWidth="1"/>
    <col min="1035" max="1035" width="33.5" style="363" customWidth="1"/>
    <col min="1036" max="1036" width="39.5" style="363" customWidth="1"/>
    <col min="1037" max="1037" width="40.25" style="363" customWidth="1"/>
    <col min="1038" max="1038" width="33.625" style="363" customWidth="1"/>
    <col min="1039" max="1039" width="72.625" style="363" customWidth="1"/>
    <col min="1040" max="1040" width="60.75" style="363" customWidth="1"/>
    <col min="1041" max="1041" width="21" style="363" customWidth="1"/>
    <col min="1042" max="1042" width="22.5" style="363" customWidth="1"/>
    <col min="1043" max="1043" width="18.75" style="363" customWidth="1"/>
    <col min="1044" max="1044" width="17.75" style="363" customWidth="1"/>
    <col min="1045" max="1045" width="23" style="363" customWidth="1"/>
    <col min="1046" max="1046" width="10.875" style="363" bestFit="1" customWidth="1"/>
    <col min="1047" max="1281" width="11.25" style="363"/>
    <col min="1282" max="1282" width="34.5" style="363" customWidth="1"/>
    <col min="1283" max="1283" width="34.75" style="363" customWidth="1"/>
    <col min="1284" max="1284" width="25" style="363" customWidth="1"/>
    <col min="1285" max="1285" width="29.25" style="363" customWidth="1"/>
    <col min="1286" max="1286" width="30.25" style="363" customWidth="1"/>
    <col min="1287" max="1287" width="28.75" style="363" customWidth="1"/>
    <col min="1288" max="1288" width="23.125" style="363" customWidth="1"/>
    <col min="1289" max="1289" width="24.25" style="363" customWidth="1"/>
    <col min="1290" max="1290" width="27.125" style="363" customWidth="1"/>
    <col min="1291" max="1291" width="33.5" style="363" customWidth="1"/>
    <col min="1292" max="1292" width="39.5" style="363" customWidth="1"/>
    <col min="1293" max="1293" width="40.25" style="363" customWidth="1"/>
    <col min="1294" max="1294" width="33.625" style="363" customWidth="1"/>
    <col min="1295" max="1295" width="72.625" style="363" customWidth="1"/>
    <col min="1296" max="1296" width="60.75" style="363" customWidth="1"/>
    <col min="1297" max="1297" width="21" style="363" customWidth="1"/>
    <col min="1298" max="1298" width="22.5" style="363" customWidth="1"/>
    <col min="1299" max="1299" width="18.75" style="363" customWidth="1"/>
    <col min="1300" max="1300" width="17.75" style="363" customWidth="1"/>
    <col min="1301" max="1301" width="23" style="363" customWidth="1"/>
    <col min="1302" max="1302" width="10.875" style="363" bestFit="1" customWidth="1"/>
    <col min="1303" max="1537" width="11.25" style="363"/>
    <col min="1538" max="1538" width="34.5" style="363" customWidth="1"/>
    <col min="1539" max="1539" width="34.75" style="363" customWidth="1"/>
    <col min="1540" max="1540" width="25" style="363" customWidth="1"/>
    <col min="1541" max="1541" width="29.25" style="363" customWidth="1"/>
    <col min="1542" max="1542" width="30.25" style="363" customWidth="1"/>
    <col min="1543" max="1543" width="28.75" style="363" customWidth="1"/>
    <col min="1544" max="1544" width="23.125" style="363" customWidth="1"/>
    <col min="1545" max="1545" width="24.25" style="363" customWidth="1"/>
    <col min="1546" max="1546" width="27.125" style="363" customWidth="1"/>
    <col min="1547" max="1547" width="33.5" style="363" customWidth="1"/>
    <col min="1548" max="1548" width="39.5" style="363" customWidth="1"/>
    <col min="1549" max="1549" width="40.25" style="363" customWidth="1"/>
    <col min="1550" max="1550" width="33.625" style="363" customWidth="1"/>
    <col min="1551" max="1551" width="72.625" style="363" customWidth="1"/>
    <col min="1552" max="1552" width="60.75" style="363" customWidth="1"/>
    <col min="1553" max="1553" width="21" style="363" customWidth="1"/>
    <col min="1554" max="1554" width="22.5" style="363" customWidth="1"/>
    <col min="1555" max="1555" width="18.75" style="363" customWidth="1"/>
    <col min="1556" max="1556" width="17.75" style="363" customWidth="1"/>
    <col min="1557" max="1557" width="23" style="363" customWidth="1"/>
    <col min="1558" max="1558" width="10.875" style="363" bestFit="1" customWidth="1"/>
    <col min="1559" max="1793" width="11.25" style="363"/>
    <col min="1794" max="1794" width="34.5" style="363" customWidth="1"/>
    <col min="1795" max="1795" width="34.75" style="363" customWidth="1"/>
    <col min="1796" max="1796" width="25" style="363" customWidth="1"/>
    <col min="1797" max="1797" width="29.25" style="363" customWidth="1"/>
    <col min="1798" max="1798" width="30.25" style="363" customWidth="1"/>
    <col min="1799" max="1799" width="28.75" style="363" customWidth="1"/>
    <col min="1800" max="1800" width="23.125" style="363" customWidth="1"/>
    <col min="1801" max="1801" width="24.25" style="363" customWidth="1"/>
    <col min="1802" max="1802" width="27.125" style="363" customWidth="1"/>
    <col min="1803" max="1803" width="33.5" style="363" customWidth="1"/>
    <col min="1804" max="1804" width="39.5" style="363" customWidth="1"/>
    <col min="1805" max="1805" width="40.25" style="363" customWidth="1"/>
    <col min="1806" max="1806" width="33.625" style="363" customWidth="1"/>
    <col min="1807" max="1807" width="72.625" style="363" customWidth="1"/>
    <col min="1808" max="1808" width="60.75" style="363" customWidth="1"/>
    <col min="1809" max="1809" width="21" style="363" customWidth="1"/>
    <col min="1810" max="1810" width="22.5" style="363" customWidth="1"/>
    <col min="1811" max="1811" width="18.75" style="363" customWidth="1"/>
    <col min="1812" max="1812" width="17.75" style="363" customWidth="1"/>
    <col min="1813" max="1813" width="23" style="363" customWidth="1"/>
    <col min="1814" max="1814" width="10.875" style="363" bestFit="1" customWidth="1"/>
    <col min="1815" max="2049" width="11.25" style="363"/>
    <col min="2050" max="2050" width="34.5" style="363" customWidth="1"/>
    <col min="2051" max="2051" width="34.75" style="363" customWidth="1"/>
    <col min="2052" max="2052" width="25" style="363" customWidth="1"/>
    <col min="2053" max="2053" width="29.25" style="363" customWidth="1"/>
    <col min="2054" max="2054" width="30.25" style="363" customWidth="1"/>
    <col min="2055" max="2055" width="28.75" style="363" customWidth="1"/>
    <col min="2056" max="2056" width="23.125" style="363" customWidth="1"/>
    <col min="2057" max="2057" width="24.25" style="363" customWidth="1"/>
    <col min="2058" max="2058" width="27.125" style="363" customWidth="1"/>
    <col min="2059" max="2059" width="33.5" style="363" customWidth="1"/>
    <col min="2060" max="2060" width="39.5" style="363" customWidth="1"/>
    <col min="2061" max="2061" width="40.25" style="363" customWidth="1"/>
    <col min="2062" max="2062" width="33.625" style="363" customWidth="1"/>
    <col min="2063" max="2063" width="72.625" style="363" customWidth="1"/>
    <col min="2064" max="2064" width="60.75" style="363" customWidth="1"/>
    <col min="2065" max="2065" width="21" style="363" customWidth="1"/>
    <col min="2066" max="2066" width="22.5" style="363" customWidth="1"/>
    <col min="2067" max="2067" width="18.75" style="363" customWidth="1"/>
    <col min="2068" max="2068" width="17.75" style="363" customWidth="1"/>
    <col min="2069" max="2069" width="23" style="363" customWidth="1"/>
    <col min="2070" max="2070" width="10.875" style="363" bestFit="1" customWidth="1"/>
    <col min="2071" max="2305" width="11.25" style="363"/>
    <col min="2306" max="2306" width="34.5" style="363" customWidth="1"/>
    <col min="2307" max="2307" width="34.75" style="363" customWidth="1"/>
    <col min="2308" max="2308" width="25" style="363" customWidth="1"/>
    <col min="2309" max="2309" width="29.25" style="363" customWidth="1"/>
    <col min="2310" max="2310" width="30.25" style="363" customWidth="1"/>
    <col min="2311" max="2311" width="28.75" style="363" customWidth="1"/>
    <col min="2312" max="2312" width="23.125" style="363" customWidth="1"/>
    <col min="2313" max="2313" width="24.25" style="363" customWidth="1"/>
    <col min="2314" max="2314" width="27.125" style="363" customWidth="1"/>
    <col min="2315" max="2315" width="33.5" style="363" customWidth="1"/>
    <col min="2316" max="2316" width="39.5" style="363" customWidth="1"/>
    <col min="2317" max="2317" width="40.25" style="363" customWidth="1"/>
    <col min="2318" max="2318" width="33.625" style="363" customWidth="1"/>
    <col min="2319" max="2319" width="72.625" style="363" customWidth="1"/>
    <col min="2320" max="2320" width="60.75" style="363" customWidth="1"/>
    <col min="2321" max="2321" width="21" style="363" customWidth="1"/>
    <col min="2322" max="2322" width="22.5" style="363" customWidth="1"/>
    <col min="2323" max="2323" width="18.75" style="363" customWidth="1"/>
    <col min="2324" max="2324" width="17.75" style="363" customWidth="1"/>
    <col min="2325" max="2325" width="23" style="363" customWidth="1"/>
    <col min="2326" max="2326" width="10.875" style="363" bestFit="1" customWidth="1"/>
    <col min="2327" max="2561" width="11.25" style="363"/>
    <col min="2562" max="2562" width="34.5" style="363" customWidth="1"/>
    <col min="2563" max="2563" width="34.75" style="363" customWidth="1"/>
    <col min="2564" max="2564" width="25" style="363" customWidth="1"/>
    <col min="2565" max="2565" width="29.25" style="363" customWidth="1"/>
    <col min="2566" max="2566" width="30.25" style="363" customWidth="1"/>
    <col min="2567" max="2567" width="28.75" style="363" customWidth="1"/>
    <col min="2568" max="2568" width="23.125" style="363" customWidth="1"/>
    <col min="2569" max="2569" width="24.25" style="363" customWidth="1"/>
    <col min="2570" max="2570" width="27.125" style="363" customWidth="1"/>
    <col min="2571" max="2571" width="33.5" style="363" customWidth="1"/>
    <col min="2572" max="2572" width="39.5" style="363" customWidth="1"/>
    <col min="2573" max="2573" width="40.25" style="363" customWidth="1"/>
    <col min="2574" max="2574" width="33.625" style="363" customWidth="1"/>
    <col min="2575" max="2575" width="72.625" style="363" customWidth="1"/>
    <col min="2576" max="2576" width="60.75" style="363" customWidth="1"/>
    <col min="2577" max="2577" width="21" style="363" customWidth="1"/>
    <col min="2578" max="2578" width="22.5" style="363" customWidth="1"/>
    <col min="2579" max="2579" width="18.75" style="363" customWidth="1"/>
    <col min="2580" max="2580" width="17.75" style="363" customWidth="1"/>
    <col min="2581" max="2581" width="23" style="363" customWidth="1"/>
    <col min="2582" max="2582" width="10.875" style="363" bestFit="1" customWidth="1"/>
    <col min="2583" max="2817" width="11.25" style="363"/>
    <col min="2818" max="2818" width="34.5" style="363" customWidth="1"/>
    <col min="2819" max="2819" width="34.75" style="363" customWidth="1"/>
    <col min="2820" max="2820" width="25" style="363" customWidth="1"/>
    <col min="2821" max="2821" width="29.25" style="363" customWidth="1"/>
    <col min="2822" max="2822" width="30.25" style="363" customWidth="1"/>
    <col min="2823" max="2823" width="28.75" style="363" customWidth="1"/>
    <col min="2824" max="2824" width="23.125" style="363" customWidth="1"/>
    <col min="2825" max="2825" width="24.25" style="363" customWidth="1"/>
    <col min="2826" max="2826" width="27.125" style="363" customWidth="1"/>
    <col min="2827" max="2827" width="33.5" style="363" customWidth="1"/>
    <col min="2828" max="2828" width="39.5" style="363" customWidth="1"/>
    <col min="2829" max="2829" width="40.25" style="363" customWidth="1"/>
    <col min="2830" max="2830" width="33.625" style="363" customWidth="1"/>
    <col min="2831" max="2831" width="72.625" style="363" customWidth="1"/>
    <col min="2832" max="2832" width="60.75" style="363" customWidth="1"/>
    <col min="2833" max="2833" width="21" style="363" customWidth="1"/>
    <col min="2834" max="2834" width="22.5" style="363" customWidth="1"/>
    <col min="2835" max="2835" width="18.75" style="363" customWidth="1"/>
    <col min="2836" max="2836" width="17.75" style="363" customWidth="1"/>
    <col min="2837" max="2837" width="23" style="363" customWidth="1"/>
    <col min="2838" max="2838" width="10.875" style="363" bestFit="1" customWidth="1"/>
    <col min="2839" max="3073" width="11.25" style="363"/>
    <col min="3074" max="3074" width="34.5" style="363" customWidth="1"/>
    <col min="3075" max="3075" width="34.75" style="363" customWidth="1"/>
    <col min="3076" max="3076" width="25" style="363" customWidth="1"/>
    <col min="3077" max="3077" width="29.25" style="363" customWidth="1"/>
    <col min="3078" max="3078" width="30.25" style="363" customWidth="1"/>
    <col min="3079" max="3079" width="28.75" style="363" customWidth="1"/>
    <col min="3080" max="3080" width="23.125" style="363" customWidth="1"/>
    <col min="3081" max="3081" width="24.25" style="363" customWidth="1"/>
    <col min="3082" max="3082" width="27.125" style="363" customWidth="1"/>
    <col min="3083" max="3083" width="33.5" style="363" customWidth="1"/>
    <col min="3084" max="3084" width="39.5" style="363" customWidth="1"/>
    <col min="3085" max="3085" width="40.25" style="363" customWidth="1"/>
    <col min="3086" max="3086" width="33.625" style="363" customWidth="1"/>
    <col min="3087" max="3087" width="72.625" style="363" customWidth="1"/>
    <col min="3088" max="3088" width="60.75" style="363" customWidth="1"/>
    <col min="3089" max="3089" width="21" style="363" customWidth="1"/>
    <col min="3090" max="3090" width="22.5" style="363" customWidth="1"/>
    <col min="3091" max="3091" width="18.75" style="363" customWidth="1"/>
    <col min="3092" max="3092" width="17.75" style="363" customWidth="1"/>
    <col min="3093" max="3093" width="23" style="363" customWidth="1"/>
    <col min="3094" max="3094" width="10.875" style="363" bestFit="1" customWidth="1"/>
    <col min="3095" max="3329" width="11.25" style="363"/>
    <col min="3330" max="3330" width="34.5" style="363" customWidth="1"/>
    <col min="3331" max="3331" width="34.75" style="363" customWidth="1"/>
    <col min="3332" max="3332" width="25" style="363" customWidth="1"/>
    <col min="3333" max="3333" width="29.25" style="363" customWidth="1"/>
    <col min="3334" max="3334" width="30.25" style="363" customWidth="1"/>
    <col min="3335" max="3335" width="28.75" style="363" customWidth="1"/>
    <col min="3336" max="3336" width="23.125" style="363" customWidth="1"/>
    <col min="3337" max="3337" width="24.25" style="363" customWidth="1"/>
    <col min="3338" max="3338" width="27.125" style="363" customWidth="1"/>
    <col min="3339" max="3339" width="33.5" style="363" customWidth="1"/>
    <col min="3340" max="3340" width="39.5" style="363" customWidth="1"/>
    <col min="3341" max="3341" width="40.25" style="363" customWidth="1"/>
    <col min="3342" max="3342" width="33.625" style="363" customWidth="1"/>
    <col min="3343" max="3343" width="72.625" style="363" customWidth="1"/>
    <col min="3344" max="3344" width="60.75" style="363" customWidth="1"/>
    <col min="3345" max="3345" width="21" style="363" customWidth="1"/>
    <col min="3346" max="3346" width="22.5" style="363" customWidth="1"/>
    <col min="3347" max="3347" width="18.75" style="363" customWidth="1"/>
    <col min="3348" max="3348" width="17.75" style="363" customWidth="1"/>
    <col min="3349" max="3349" width="23" style="363" customWidth="1"/>
    <col min="3350" max="3350" width="10.875" style="363" bestFit="1" customWidth="1"/>
    <col min="3351" max="3585" width="11.25" style="363"/>
    <col min="3586" max="3586" width="34.5" style="363" customWidth="1"/>
    <col min="3587" max="3587" width="34.75" style="363" customWidth="1"/>
    <col min="3588" max="3588" width="25" style="363" customWidth="1"/>
    <col min="3589" max="3589" width="29.25" style="363" customWidth="1"/>
    <col min="3590" max="3590" width="30.25" style="363" customWidth="1"/>
    <col min="3591" max="3591" width="28.75" style="363" customWidth="1"/>
    <col min="3592" max="3592" width="23.125" style="363" customWidth="1"/>
    <col min="3593" max="3593" width="24.25" style="363" customWidth="1"/>
    <col min="3594" max="3594" width="27.125" style="363" customWidth="1"/>
    <col min="3595" max="3595" width="33.5" style="363" customWidth="1"/>
    <col min="3596" max="3596" width="39.5" style="363" customWidth="1"/>
    <col min="3597" max="3597" width="40.25" style="363" customWidth="1"/>
    <col min="3598" max="3598" width="33.625" style="363" customWidth="1"/>
    <col min="3599" max="3599" width="72.625" style="363" customWidth="1"/>
    <col min="3600" max="3600" width="60.75" style="363" customWidth="1"/>
    <col min="3601" max="3601" width="21" style="363" customWidth="1"/>
    <col min="3602" max="3602" width="22.5" style="363" customWidth="1"/>
    <col min="3603" max="3603" width="18.75" style="363" customWidth="1"/>
    <col min="3604" max="3604" width="17.75" style="363" customWidth="1"/>
    <col min="3605" max="3605" width="23" style="363" customWidth="1"/>
    <col min="3606" max="3606" width="10.875" style="363" bestFit="1" customWidth="1"/>
    <col min="3607" max="3841" width="11.25" style="363"/>
    <col min="3842" max="3842" width="34.5" style="363" customWidth="1"/>
    <col min="3843" max="3843" width="34.75" style="363" customWidth="1"/>
    <col min="3844" max="3844" width="25" style="363" customWidth="1"/>
    <col min="3845" max="3845" width="29.25" style="363" customWidth="1"/>
    <col min="3846" max="3846" width="30.25" style="363" customWidth="1"/>
    <col min="3847" max="3847" width="28.75" style="363" customWidth="1"/>
    <col min="3848" max="3848" width="23.125" style="363" customWidth="1"/>
    <col min="3849" max="3849" width="24.25" style="363" customWidth="1"/>
    <col min="3850" max="3850" width="27.125" style="363" customWidth="1"/>
    <col min="3851" max="3851" width="33.5" style="363" customWidth="1"/>
    <col min="3852" max="3852" width="39.5" style="363" customWidth="1"/>
    <col min="3853" max="3853" width="40.25" style="363" customWidth="1"/>
    <col min="3854" max="3854" width="33.625" style="363" customWidth="1"/>
    <col min="3855" max="3855" width="72.625" style="363" customWidth="1"/>
    <col min="3856" max="3856" width="60.75" style="363" customWidth="1"/>
    <col min="3857" max="3857" width="21" style="363" customWidth="1"/>
    <col min="3858" max="3858" width="22.5" style="363" customWidth="1"/>
    <col min="3859" max="3859" width="18.75" style="363" customWidth="1"/>
    <col min="3860" max="3860" width="17.75" style="363" customWidth="1"/>
    <col min="3861" max="3861" width="23" style="363" customWidth="1"/>
    <col min="3862" max="3862" width="10.875" style="363" bestFit="1" customWidth="1"/>
    <col min="3863" max="4097" width="11.25" style="363"/>
    <col min="4098" max="4098" width="34.5" style="363" customWidth="1"/>
    <col min="4099" max="4099" width="34.75" style="363" customWidth="1"/>
    <col min="4100" max="4100" width="25" style="363" customWidth="1"/>
    <col min="4101" max="4101" width="29.25" style="363" customWidth="1"/>
    <col min="4102" max="4102" width="30.25" style="363" customWidth="1"/>
    <col min="4103" max="4103" width="28.75" style="363" customWidth="1"/>
    <col min="4104" max="4104" width="23.125" style="363" customWidth="1"/>
    <col min="4105" max="4105" width="24.25" style="363" customWidth="1"/>
    <col min="4106" max="4106" width="27.125" style="363" customWidth="1"/>
    <col min="4107" max="4107" width="33.5" style="363" customWidth="1"/>
    <col min="4108" max="4108" width="39.5" style="363" customWidth="1"/>
    <col min="4109" max="4109" width="40.25" style="363" customWidth="1"/>
    <col min="4110" max="4110" width="33.625" style="363" customWidth="1"/>
    <col min="4111" max="4111" width="72.625" style="363" customWidth="1"/>
    <col min="4112" max="4112" width="60.75" style="363" customWidth="1"/>
    <col min="4113" max="4113" width="21" style="363" customWidth="1"/>
    <col min="4114" max="4114" width="22.5" style="363" customWidth="1"/>
    <col min="4115" max="4115" width="18.75" style="363" customWidth="1"/>
    <col min="4116" max="4116" width="17.75" style="363" customWidth="1"/>
    <col min="4117" max="4117" width="23" style="363" customWidth="1"/>
    <col min="4118" max="4118" width="10.875" style="363" bestFit="1" customWidth="1"/>
    <col min="4119" max="4353" width="11.25" style="363"/>
    <col min="4354" max="4354" width="34.5" style="363" customWidth="1"/>
    <col min="4355" max="4355" width="34.75" style="363" customWidth="1"/>
    <col min="4356" max="4356" width="25" style="363" customWidth="1"/>
    <col min="4357" max="4357" width="29.25" style="363" customWidth="1"/>
    <col min="4358" max="4358" width="30.25" style="363" customWidth="1"/>
    <col min="4359" max="4359" width="28.75" style="363" customWidth="1"/>
    <col min="4360" max="4360" width="23.125" style="363" customWidth="1"/>
    <col min="4361" max="4361" width="24.25" style="363" customWidth="1"/>
    <col min="4362" max="4362" width="27.125" style="363" customWidth="1"/>
    <col min="4363" max="4363" width="33.5" style="363" customWidth="1"/>
    <col min="4364" max="4364" width="39.5" style="363" customWidth="1"/>
    <col min="4365" max="4365" width="40.25" style="363" customWidth="1"/>
    <col min="4366" max="4366" width="33.625" style="363" customWidth="1"/>
    <col min="4367" max="4367" width="72.625" style="363" customWidth="1"/>
    <col min="4368" max="4368" width="60.75" style="363" customWidth="1"/>
    <col min="4369" max="4369" width="21" style="363" customWidth="1"/>
    <col min="4370" max="4370" width="22.5" style="363" customWidth="1"/>
    <col min="4371" max="4371" width="18.75" style="363" customWidth="1"/>
    <col min="4372" max="4372" width="17.75" style="363" customWidth="1"/>
    <col min="4373" max="4373" width="23" style="363" customWidth="1"/>
    <col min="4374" max="4374" width="10.875" style="363" bestFit="1" customWidth="1"/>
    <col min="4375" max="4609" width="11.25" style="363"/>
    <col min="4610" max="4610" width="34.5" style="363" customWidth="1"/>
    <col min="4611" max="4611" width="34.75" style="363" customWidth="1"/>
    <col min="4612" max="4612" width="25" style="363" customWidth="1"/>
    <col min="4613" max="4613" width="29.25" style="363" customWidth="1"/>
    <col min="4614" max="4614" width="30.25" style="363" customWidth="1"/>
    <col min="4615" max="4615" width="28.75" style="363" customWidth="1"/>
    <col min="4616" max="4616" width="23.125" style="363" customWidth="1"/>
    <col min="4617" max="4617" width="24.25" style="363" customWidth="1"/>
    <col min="4618" max="4618" width="27.125" style="363" customWidth="1"/>
    <col min="4619" max="4619" width="33.5" style="363" customWidth="1"/>
    <col min="4620" max="4620" width="39.5" style="363" customWidth="1"/>
    <col min="4621" max="4621" width="40.25" style="363" customWidth="1"/>
    <col min="4622" max="4622" width="33.625" style="363" customWidth="1"/>
    <col min="4623" max="4623" width="72.625" style="363" customWidth="1"/>
    <col min="4624" max="4624" width="60.75" style="363" customWidth="1"/>
    <col min="4625" max="4625" width="21" style="363" customWidth="1"/>
    <col min="4626" max="4626" width="22.5" style="363" customWidth="1"/>
    <col min="4627" max="4627" width="18.75" style="363" customWidth="1"/>
    <col min="4628" max="4628" width="17.75" style="363" customWidth="1"/>
    <col min="4629" max="4629" width="23" style="363" customWidth="1"/>
    <col min="4630" max="4630" width="10.875" style="363" bestFit="1" customWidth="1"/>
    <col min="4631" max="4865" width="11.25" style="363"/>
    <col min="4866" max="4866" width="34.5" style="363" customWidth="1"/>
    <col min="4867" max="4867" width="34.75" style="363" customWidth="1"/>
    <col min="4868" max="4868" width="25" style="363" customWidth="1"/>
    <col min="4869" max="4869" width="29.25" style="363" customWidth="1"/>
    <col min="4870" max="4870" width="30.25" style="363" customWidth="1"/>
    <col min="4871" max="4871" width="28.75" style="363" customWidth="1"/>
    <col min="4872" max="4872" width="23.125" style="363" customWidth="1"/>
    <col min="4873" max="4873" width="24.25" style="363" customWidth="1"/>
    <col min="4874" max="4874" width="27.125" style="363" customWidth="1"/>
    <col min="4875" max="4875" width="33.5" style="363" customWidth="1"/>
    <col min="4876" max="4876" width="39.5" style="363" customWidth="1"/>
    <col min="4877" max="4877" width="40.25" style="363" customWidth="1"/>
    <col min="4878" max="4878" width="33.625" style="363" customWidth="1"/>
    <col min="4879" max="4879" width="72.625" style="363" customWidth="1"/>
    <col min="4880" max="4880" width="60.75" style="363" customWidth="1"/>
    <col min="4881" max="4881" width="21" style="363" customWidth="1"/>
    <col min="4882" max="4882" width="22.5" style="363" customWidth="1"/>
    <col min="4883" max="4883" width="18.75" style="363" customWidth="1"/>
    <col min="4884" max="4884" width="17.75" style="363" customWidth="1"/>
    <col min="4885" max="4885" width="23" style="363" customWidth="1"/>
    <col min="4886" max="4886" width="10.875" style="363" bestFit="1" customWidth="1"/>
    <col min="4887" max="5121" width="11.25" style="363"/>
    <col min="5122" max="5122" width="34.5" style="363" customWidth="1"/>
    <col min="5123" max="5123" width="34.75" style="363" customWidth="1"/>
    <col min="5124" max="5124" width="25" style="363" customWidth="1"/>
    <col min="5125" max="5125" width="29.25" style="363" customWidth="1"/>
    <col min="5126" max="5126" width="30.25" style="363" customWidth="1"/>
    <col min="5127" max="5127" width="28.75" style="363" customWidth="1"/>
    <col min="5128" max="5128" width="23.125" style="363" customWidth="1"/>
    <col min="5129" max="5129" width="24.25" style="363" customWidth="1"/>
    <col min="5130" max="5130" width="27.125" style="363" customWidth="1"/>
    <col min="5131" max="5131" width="33.5" style="363" customWidth="1"/>
    <col min="5132" max="5132" width="39.5" style="363" customWidth="1"/>
    <col min="5133" max="5133" width="40.25" style="363" customWidth="1"/>
    <col min="5134" max="5134" width="33.625" style="363" customWidth="1"/>
    <col min="5135" max="5135" width="72.625" style="363" customWidth="1"/>
    <col min="5136" max="5136" width="60.75" style="363" customWidth="1"/>
    <col min="5137" max="5137" width="21" style="363" customWidth="1"/>
    <col min="5138" max="5138" width="22.5" style="363" customWidth="1"/>
    <col min="5139" max="5139" width="18.75" style="363" customWidth="1"/>
    <col min="5140" max="5140" width="17.75" style="363" customWidth="1"/>
    <col min="5141" max="5141" width="23" style="363" customWidth="1"/>
    <col min="5142" max="5142" width="10.875" style="363" bestFit="1" customWidth="1"/>
    <col min="5143" max="5377" width="11.25" style="363"/>
    <col min="5378" max="5378" width="34.5" style="363" customWidth="1"/>
    <col min="5379" max="5379" width="34.75" style="363" customWidth="1"/>
    <col min="5380" max="5380" width="25" style="363" customWidth="1"/>
    <col min="5381" max="5381" width="29.25" style="363" customWidth="1"/>
    <col min="5382" max="5382" width="30.25" style="363" customWidth="1"/>
    <col min="5383" max="5383" width="28.75" style="363" customWidth="1"/>
    <col min="5384" max="5384" width="23.125" style="363" customWidth="1"/>
    <col min="5385" max="5385" width="24.25" style="363" customWidth="1"/>
    <col min="5386" max="5386" width="27.125" style="363" customWidth="1"/>
    <col min="5387" max="5387" width="33.5" style="363" customWidth="1"/>
    <col min="5388" max="5388" width="39.5" style="363" customWidth="1"/>
    <col min="5389" max="5389" width="40.25" style="363" customWidth="1"/>
    <col min="5390" max="5390" width="33.625" style="363" customWidth="1"/>
    <col min="5391" max="5391" width="72.625" style="363" customWidth="1"/>
    <col min="5392" max="5392" width="60.75" style="363" customWidth="1"/>
    <col min="5393" max="5393" width="21" style="363" customWidth="1"/>
    <col min="5394" max="5394" width="22.5" style="363" customWidth="1"/>
    <col min="5395" max="5395" width="18.75" style="363" customWidth="1"/>
    <col min="5396" max="5396" width="17.75" style="363" customWidth="1"/>
    <col min="5397" max="5397" width="23" style="363" customWidth="1"/>
    <col min="5398" max="5398" width="10.875" style="363" bestFit="1" customWidth="1"/>
    <col min="5399" max="5633" width="11.25" style="363"/>
    <col min="5634" max="5634" width="34.5" style="363" customWidth="1"/>
    <col min="5635" max="5635" width="34.75" style="363" customWidth="1"/>
    <col min="5636" max="5636" width="25" style="363" customWidth="1"/>
    <col min="5637" max="5637" width="29.25" style="363" customWidth="1"/>
    <col min="5638" max="5638" width="30.25" style="363" customWidth="1"/>
    <col min="5639" max="5639" width="28.75" style="363" customWidth="1"/>
    <col min="5640" max="5640" width="23.125" style="363" customWidth="1"/>
    <col min="5641" max="5641" width="24.25" style="363" customWidth="1"/>
    <col min="5642" max="5642" width="27.125" style="363" customWidth="1"/>
    <col min="5643" max="5643" width="33.5" style="363" customWidth="1"/>
    <col min="5644" max="5644" width="39.5" style="363" customWidth="1"/>
    <col min="5645" max="5645" width="40.25" style="363" customWidth="1"/>
    <col min="5646" max="5646" width="33.625" style="363" customWidth="1"/>
    <col min="5647" max="5647" width="72.625" style="363" customWidth="1"/>
    <col min="5648" max="5648" width="60.75" style="363" customWidth="1"/>
    <col min="5649" max="5649" width="21" style="363" customWidth="1"/>
    <col min="5650" max="5650" width="22.5" style="363" customWidth="1"/>
    <col min="5651" max="5651" width="18.75" style="363" customWidth="1"/>
    <col min="5652" max="5652" width="17.75" style="363" customWidth="1"/>
    <col min="5653" max="5653" width="23" style="363" customWidth="1"/>
    <col min="5654" max="5654" width="10.875" style="363" bestFit="1" customWidth="1"/>
    <col min="5655" max="5889" width="11.25" style="363"/>
    <col min="5890" max="5890" width="34.5" style="363" customWidth="1"/>
    <col min="5891" max="5891" width="34.75" style="363" customWidth="1"/>
    <col min="5892" max="5892" width="25" style="363" customWidth="1"/>
    <col min="5893" max="5893" width="29.25" style="363" customWidth="1"/>
    <col min="5894" max="5894" width="30.25" style="363" customWidth="1"/>
    <col min="5895" max="5895" width="28.75" style="363" customWidth="1"/>
    <col min="5896" max="5896" width="23.125" style="363" customWidth="1"/>
    <col min="5897" max="5897" width="24.25" style="363" customWidth="1"/>
    <col min="5898" max="5898" width="27.125" style="363" customWidth="1"/>
    <col min="5899" max="5899" width="33.5" style="363" customWidth="1"/>
    <col min="5900" max="5900" width="39.5" style="363" customWidth="1"/>
    <col min="5901" max="5901" width="40.25" style="363" customWidth="1"/>
    <col min="5902" max="5902" width="33.625" style="363" customWidth="1"/>
    <col min="5903" max="5903" width="72.625" style="363" customWidth="1"/>
    <col min="5904" max="5904" width="60.75" style="363" customWidth="1"/>
    <col min="5905" max="5905" width="21" style="363" customWidth="1"/>
    <col min="5906" max="5906" width="22.5" style="363" customWidth="1"/>
    <col min="5907" max="5907" width="18.75" style="363" customWidth="1"/>
    <col min="5908" max="5908" width="17.75" style="363" customWidth="1"/>
    <col min="5909" max="5909" width="23" style="363" customWidth="1"/>
    <col min="5910" max="5910" width="10.875" style="363" bestFit="1" customWidth="1"/>
    <col min="5911" max="6145" width="11.25" style="363"/>
    <col min="6146" max="6146" width="34.5" style="363" customWidth="1"/>
    <col min="6147" max="6147" width="34.75" style="363" customWidth="1"/>
    <col min="6148" max="6148" width="25" style="363" customWidth="1"/>
    <col min="6149" max="6149" width="29.25" style="363" customWidth="1"/>
    <col min="6150" max="6150" width="30.25" style="363" customWidth="1"/>
    <col min="6151" max="6151" width="28.75" style="363" customWidth="1"/>
    <col min="6152" max="6152" width="23.125" style="363" customWidth="1"/>
    <col min="6153" max="6153" width="24.25" style="363" customWidth="1"/>
    <col min="6154" max="6154" width="27.125" style="363" customWidth="1"/>
    <col min="6155" max="6155" width="33.5" style="363" customWidth="1"/>
    <col min="6156" max="6156" width="39.5" style="363" customWidth="1"/>
    <col min="6157" max="6157" width="40.25" style="363" customWidth="1"/>
    <col min="6158" max="6158" width="33.625" style="363" customWidth="1"/>
    <col min="6159" max="6159" width="72.625" style="363" customWidth="1"/>
    <col min="6160" max="6160" width="60.75" style="363" customWidth="1"/>
    <col min="6161" max="6161" width="21" style="363" customWidth="1"/>
    <col min="6162" max="6162" width="22.5" style="363" customWidth="1"/>
    <col min="6163" max="6163" width="18.75" style="363" customWidth="1"/>
    <col min="6164" max="6164" width="17.75" style="363" customWidth="1"/>
    <col min="6165" max="6165" width="23" style="363" customWidth="1"/>
    <col min="6166" max="6166" width="10.875" style="363" bestFit="1" customWidth="1"/>
    <col min="6167" max="6401" width="11.25" style="363"/>
    <col min="6402" max="6402" width="34.5" style="363" customWidth="1"/>
    <col min="6403" max="6403" width="34.75" style="363" customWidth="1"/>
    <col min="6404" max="6404" width="25" style="363" customWidth="1"/>
    <col min="6405" max="6405" width="29.25" style="363" customWidth="1"/>
    <col min="6406" max="6406" width="30.25" style="363" customWidth="1"/>
    <col min="6407" max="6407" width="28.75" style="363" customWidth="1"/>
    <col min="6408" max="6408" width="23.125" style="363" customWidth="1"/>
    <col min="6409" max="6409" width="24.25" style="363" customWidth="1"/>
    <col min="6410" max="6410" width="27.125" style="363" customWidth="1"/>
    <col min="6411" max="6411" width="33.5" style="363" customWidth="1"/>
    <col min="6412" max="6412" width="39.5" style="363" customWidth="1"/>
    <col min="6413" max="6413" width="40.25" style="363" customWidth="1"/>
    <col min="6414" max="6414" width="33.625" style="363" customWidth="1"/>
    <col min="6415" max="6415" width="72.625" style="363" customWidth="1"/>
    <col min="6416" max="6416" width="60.75" style="363" customWidth="1"/>
    <col min="6417" max="6417" width="21" style="363" customWidth="1"/>
    <col min="6418" max="6418" width="22.5" style="363" customWidth="1"/>
    <col min="6419" max="6419" width="18.75" style="363" customWidth="1"/>
    <col min="6420" max="6420" width="17.75" style="363" customWidth="1"/>
    <col min="6421" max="6421" width="23" style="363" customWidth="1"/>
    <col min="6422" max="6422" width="10.875" style="363" bestFit="1" customWidth="1"/>
    <col min="6423" max="6657" width="11.25" style="363"/>
    <col min="6658" max="6658" width="34.5" style="363" customWidth="1"/>
    <col min="6659" max="6659" width="34.75" style="363" customWidth="1"/>
    <col min="6660" max="6660" width="25" style="363" customWidth="1"/>
    <col min="6661" max="6661" width="29.25" style="363" customWidth="1"/>
    <col min="6662" max="6662" width="30.25" style="363" customWidth="1"/>
    <col min="6663" max="6663" width="28.75" style="363" customWidth="1"/>
    <col min="6664" max="6664" width="23.125" style="363" customWidth="1"/>
    <col min="6665" max="6665" width="24.25" style="363" customWidth="1"/>
    <col min="6666" max="6666" width="27.125" style="363" customWidth="1"/>
    <col min="6667" max="6667" width="33.5" style="363" customWidth="1"/>
    <col min="6668" max="6668" width="39.5" style="363" customWidth="1"/>
    <col min="6669" max="6669" width="40.25" style="363" customWidth="1"/>
    <col min="6670" max="6670" width="33.625" style="363" customWidth="1"/>
    <col min="6671" max="6671" width="72.625" style="363" customWidth="1"/>
    <col min="6672" max="6672" width="60.75" style="363" customWidth="1"/>
    <col min="6673" max="6673" width="21" style="363" customWidth="1"/>
    <col min="6674" max="6674" width="22.5" style="363" customWidth="1"/>
    <col min="6675" max="6675" width="18.75" style="363" customWidth="1"/>
    <col min="6676" max="6676" width="17.75" style="363" customWidth="1"/>
    <col min="6677" max="6677" width="23" style="363" customWidth="1"/>
    <col min="6678" max="6678" width="10.875" style="363" bestFit="1" customWidth="1"/>
    <col min="6679" max="6913" width="11.25" style="363"/>
    <col min="6914" max="6914" width="34.5" style="363" customWidth="1"/>
    <col min="6915" max="6915" width="34.75" style="363" customWidth="1"/>
    <col min="6916" max="6916" width="25" style="363" customWidth="1"/>
    <col min="6917" max="6917" width="29.25" style="363" customWidth="1"/>
    <col min="6918" max="6918" width="30.25" style="363" customWidth="1"/>
    <col min="6919" max="6919" width="28.75" style="363" customWidth="1"/>
    <col min="6920" max="6920" width="23.125" style="363" customWidth="1"/>
    <col min="6921" max="6921" width="24.25" style="363" customWidth="1"/>
    <col min="6922" max="6922" width="27.125" style="363" customWidth="1"/>
    <col min="6923" max="6923" width="33.5" style="363" customWidth="1"/>
    <col min="6924" max="6924" width="39.5" style="363" customWidth="1"/>
    <col min="6925" max="6925" width="40.25" style="363" customWidth="1"/>
    <col min="6926" max="6926" width="33.625" style="363" customWidth="1"/>
    <col min="6927" max="6927" width="72.625" style="363" customWidth="1"/>
    <col min="6928" max="6928" width="60.75" style="363" customWidth="1"/>
    <col min="6929" max="6929" width="21" style="363" customWidth="1"/>
    <col min="6930" max="6930" width="22.5" style="363" customWidth="1"/>
    <col min="6931" max="6931" width="18.75" style="363" customWidth="1"/>
    <col min="6932" max="6932" width="17.75" style="363" customWidth="1"/>
    <col min="6933" max="6933" width="23" style="363" customWidth="1"/>
    <col min="6934" max="6934" width="10.875" style="363" bestFit="1" customWidth="1"/>
    <col min="6935" max="7169" width="11.25" style="363"/>
    <col min="7170" max="7170" width="34.5" style="363" customWidth="1"/>
    <col min="7171" max="7171" width="34.75" style="363" customWidth="1"/>
    <col min="7172" max="7172" width="25" style="363" customWidth="1"/>
    <col min="7173" max="7173" width="29.25" style="363" customWidth="1"/>
    <col min="7174" max="7174" width="30.25" style="363" customWidth="1"/>
    <col min="7175" max="7175" width="28.75" style="363" customWidth="1"/>
    <col min="7176" max="7176" width="23.125" style="363" customWidth="1"/>
    <col min="7177" max="7177" width="24.25" style="363" customWidth="1"/>
    <col min="7178" max="7178" width="27.125" style="363" customWidth="1"/>
    <col min="7179" max="7179" width="33.5" style="363" customWidth="1"/>
    <col min="7180" max="7180" width="39.5" style="363" customWidth="1"/>
    <col min="7181" max="7181" width="40.25" style="363" customWidth="1"/>
    <col min="7182" max="7182" width="33.625" style="363" customWidth="1"/>
    <col min="7183" max="7183" width="72.625" style="363" customWidth="1"/>
    <col min="7184" max="7184" width="60.75" style="363" customWidth="1"/>
    <col min="7185" max="7185" width="21" style="363" customWidth="1"/>
    <col min="7186" max="7186" width="22.5" style="363" customWidth="1"/>
    <col min="7187" max="7187" width="18.75" style="363" customWidth="1"/>
    <col min="7188" max="7188" width="17.75" style="363" customWidth="1"/>
    <col min="7189" max="7189" width="23" style="363" customWidth="1"/>
    <col min="7190" max="7190" width="10.875" style="363" bestFit="1" customWidth="1"/>
    <col min="7191" max="7425" width="11.25" style="363"/>
    <col min="7426" max="7426" width="34.5" style="363" customWidth="1"/>
    <col min="7427" max="7427" width="34.75" style="363" customWidth="1"/>
    <col min="7428" max="7428" width="25" style="363" customWidth="1"/>
    <col min="7429" max="7429" width="29.25" style="363" customWidth="1"/>
    <col min="7430" max="7430" width="30.25" style="363" customWidth="1"/>
    <col min="7431" max="7431" width="28.75" style="363" customWidth="1"/>
    <col min="7432" max="7432" width="23.125" style="363" customWidth="1"/>
    <col min="7433" max="7433" width="24.25" style="363" customWidth="1"/>
    <col min="7434" max="7434" width="27.125" style="363" customWidth="1"/>
    <col min="7435" max="7435" width="33.5" style="363" customWidth="1"/>
    <col min="7436" max="7436" width="39.5" style="363" customWidth="1"/>
    <col min="7437" max="7437" width="40.25" style="363" customWidth="1"/>
    <col min="7438" max="7438" width="33.625" style="363" customWidth="1"/>
    <col min="7439" max="7439" width="72.625" style="363" customWidth="1"/>
    <col min="7440" max="7440" width="60.75" style="363" customWidth="1"/>
    <col min="7441" max="7441" width="21" style="363" customWidth="1"/>
    <col min="7442" max="7442" width="22.5" style="363" customWidth="1"/>
    <col min="7443" max="7443" width="18.75" style="363" customWidth="1"/>
    <col min="7444" max="7444" width="17.75" style="363" customWidth="1"/>
    <col min="7445" max="7445" width="23" style="363" customWidth="1"/>
    <col min="7446" max="7446" width="10.875" style="363" bestFit="1" customWidth="1"/>
    <col min="7447" max="7681" width="11.25" style="363"/>
    <col min="7682" max="7682" width="34.5" style="363" customWidth="1"/>
    <col min="7683" max="7683" width="34.75" style="363" customWidth="1"/>
    <col min="7684" max="7684" width="25" style="363" customWidth="1"/>
    <col min="7685" max="7685" width="29.25" style="363" customWidth="1"/>
    <col min="7686" max="7686" width="30.25" style="363" customWidth="1"/>
    <col min="7687" max="7687" width="28.75" style="363" customWidth="1"/>
    <col min="7688" max="7688" width="23.125" style="363" customWidth="1"/>
    <col min="7689" max="7689" width="24.25" style="363" customWidth="1"/>
    <col min="7690" max="7690" width="27.125" style="363" customWidth="1"/>
    <col min="7691" max="7691" width="33.5" style="363" customWidth="1"/>
    <col min="7692" max="7692" width="39.5" style="363" customWidth="1"/>
    <col min="7693" max="7693" width="40.25" style="363" customWidth="1"/>
    <col min="7694" max="7694" width="33.625" style="363" customWidth="1"/>
    <col min="7695" max="7695" width="72.625" style="363" customWidth="1"/>
    <col min="7696" max="7696" width="60.75" style="363" customWidth="1"/>
    <col min="7697" max="7697" width="21" style="363" customWidth="1"/>
    <col min="7698" max="7698" width="22.5" style="363" customWidth="1"/>
    <col min="7699" max="7699" width="18.75" style="363" customWidth="1"/>
    <col min="7700" max="7700" width="17.75" style="363" customWidth="1"/>
    <col min="7701" max="7701" width="23" style="363" customWidth="1"/>
    <col min="7702" max="7702" width="10.875" style="363" bestFit="1" customWidth="1"/>
    <col min="7703" max="7937" width="11.25" style="363"/>
    <col min="7938" max="7938" width="34.5" style="363" customWidth="1"/>
    <col min="7939" max="7939" width="34.75" style="363" customWidth="1"/>
    <col min="7940" max="7940" width="25" style="363" customWidth="1"/>
    <col min="7941" max="7941" width="29.25" style="363" customWidth="1"/>
    <col min="7942" max="7942" width="30.25" style="363" customWidth="1"/>
    <col min="7943" max="7943" width="28.75" style="363" customWidth="1"/>
    <col min="7944" max="7944" width="23.125" style="363" customWidth="1"/>
    <col min="7945" max="7945" width="24.25" style="363" customWidth="1"/>
    <col min="7946" max="7946" width="27.125" style="363" customWidth="1"/>
    <col min="7947" max="7947" width="33.5" style="363" customWidth="1"/>
    <col min="7948" max="7948" width="39.5" style="363" customWidth="1"/>
    <col min="7949" max="7949" width="40.25" style="363" customWidth="1"/>
    <col min="7950" max="7950" width="33.625" style="363" customWidth="1"/>
    <col min="7951" max="7951" width="72.625" style="363" customWidth="1"/>
    <col min="7952" max="7952" width="60.75" style="363" customWidth="1"/>
    <col min="7953" max="7953" width="21" style="363" customWidth="1"/>
    <col min="7954" max="7954" width="22.5" style="363" customWidth="1"/>
    <col min="7955" max="7955" width="18.75" style="363" customWidth="1"/>
    <col min="7956" max="7956" width="17.75" style="363" customWidth="1"/>
    <col min="7957" max="7957" width="23" style="363" customWidth="1"/>
    <col min="7958" max="7958" width="10.875" style="363" bestFit="1" customWidth="1"/>
    <col min="7959" max="8193" width="11.25" style="363"/>
    <col min="8194" max="8194" width="34.5" style="363" customWidth="1"/>
    <col min="8195" max="8195" width="34.75" style="363" customWidth="1"/>
    <col min="8196" max="8196" width="25" style="363" customWidth="1"/>
    <col min="8197" max="8197" width="29.25" style="363" customWidth="1"/>
    <col min="8198" max="8198" width="30.25" style="363" customWidth="1"/>
    <col min="8199" max="8199" width="28.75" style="363" customWidth="1"/>
    <col min="8200" max="8200" width="23.125" style="363" customWidth="1"/>
    <col min="8201" max="8201" width="24.25" style="363" customWidth="1"/>
    <col min="8202" max="8202" width="27.125" style="363" customWidth="1"/>
    <col min="8203" max="8203" width="33.5" style="363" customWidth="1"/>
    <col min="8204" max="8204" width="39.5" style="363" customWidth="1"/>
    <col min="8205" max="8205" width="40.25" style="363" customWidth="1"/>
    <col min="8206" max="8206" width="33.625" style="363" customWidth="1"/>
    <col min="8207" max="8207" width="72.625" style="363" customWidth="1"/>
    <col min="8208" max="8208" width="60.75" style="363" customWidth="1"/>
    <col min="8209" max="8209" width="21" style="363" customWidth="1"/>
    <col min="8210" max="8210" width="22.5" style="363" customWidth="1"/>
    <col min="8211" max="8211" width="18.75" style="363" customWidth="1"/>
    <col min="8212" max="8212" width="17.75" style="363" customWidth="1"/>
    <col min="8213" max="8213" width="23" style="363" customWidth="1"/>
    <col min="8214" max="8214" width="10.875" style="363" bestFit="1" customWidth="1"/>
    <col min="8215" max="8449" width="11.25" style="363"/>
    <col min="8450" max="8450" width="34.5" style="363" customWidth="1"/>
    <col min="8451" max="8451" width="34.75" style="363" customWidth="1"/>
    <col min="8452" max="8452" width="25" style="363" customWidth="1"/>
    <col min="8453" max="8453" width="29.25" style="363" customWidth="1"/>
    <col min="8454" max="8454" width="30.25" style="363" customWidth="1"/>
    <col min="8455" max="8455" width="28.75" style="363" customWidth="1"/>
    <col min="8456" max="8456" width="23.125" style="363" customWidth="1"/>
    <col min="8457" max="8457" width="24.25" style="363" customWidth="1"/>
    <col min="8458" max="8458" width="27.125" style="363" customWidth="1"/>
    <col min="8459" max="8459" width="33.5" style="363" customWidth="1"/>
    <col min="8460" max="8460" width="39.5" style="363" customWidth="1"/>
    <col min="8461" max="8461" width="40.25" style="363" customWidth="1"/>
    <col min="8462" max="8462" width="33.625" style="363" customWidth="1"/>
    <col min="8463" max="8463" width="72.625" style="363" customWidth="1"/>
    <col min="8464" max="8464" width="60.75" style="363" customWidth="1"/>
    <col min="8465" max="8465" width="21" style="363" customWidth="1"/>
    <col min="8466" max="8466" width="22.5" style="363" customWidth="1"/>
    <col min="8467" max="8467" width="18.75" style="363" customWidth="1"/>
    <col min="8468" max="8468" width="17.75" style="363" customWidth="1"/>
    <col min="8469" max="8469" width="23" style="363" customWidth="1"/>
    <col min="8470" max="8470" width="10.875" style="363" bestFit="1" customWidth="1"/>
    <col min="8471" max="8705" width="11.25" style="363"/>
    <col min="8706" max="8706" width="34.5" style="363" customWidth="1"/>
    <col min="8707" max="8707" width="34.75" style="363" customWidth="1"/>
    <col min="8708" max="8708" width="25" style="363" customWidth="1"/>
    <col min="8709" max="8709" width="29.25" style="363" customWidth="1"/>
    <col min="8710" max="8710" width="30.25" style="363" customWidth="1"/>
    <col min="8711" max="8711" width="28.75" style="363" customWidth="1"/>
    <col min="8712" max="8712" width="23.125" style="363" customWidth="1"/>
    <col min="8713" max="8713" width="24.25" style="363" customWidth="1"/>
    <col min="8714" max="8714" width="27.125" style="363" customWidth="1"/>
    <col min="8715" max="8715" width="33.5" style="363" customWidth="1"/>
    <col min="8716" max="8716" width="39.5" style="363" customWidth="1"/>
    <col min="8717" max="8717" width="40.25" style="363" customWidth="1"/>
    <col min="8718" max="8718" width="33.625" style="363" customWidth="1"/>
    <col min="8719" max="8719" width="72.625" style="363" customWidth="1"/>
    <col min="8720" max="8720" width="60.75" style="363" customWidth="1"/>
    <col min="8721" max="8721" width="21" style="363" customWidth="1"/>
    <col min="8722" max="8722" width="22.5" style="363" customWidth="1"/>
    <col min="8723" max="8723" width="18.75" style="363" customWidth="1"/>
    <col min="8724" max="8724" width="17.75" style="363" customWidth="1"/>
    <col min="8725" max="8725" width="23" style="363" customWidth="1"/>
    <col min="8726" max="8726" width="10.875" style="363" bestFit="1" customWidth="1"/>
    <col min="8727" max="8961" width="11.25" style="363"/>
    <col min="8962" max="8962" width="34.5" style="363" customWidth="1"/>
    <col min="8963" max="8963" width="34.75" style="363" customWidth="1"/>
    <col min="8964" max="8964" width="25" style="363" customWidth="1"/>
    <col min="8965" max="8965" width="29.25" style="363" customWidth="1"/>
    <col min="8966" max="8966" width="30.25" style="363" customWidth="1"/>
    <col min="8967" max="8967" width="28.75" style="363" customWidth="1"/>
    <col min="8968" max="8968" width="23.125" style="363" customWidth="1"/>
    <col min="8969" max="8969" width="24.25" style="363" customWidth="1"/>
    <col min="8970" max="8970" width="27.125" style="363" customWidth="1"/>
    <col min="8971" max="8971" width="33.5" style="363" customWidth="1"/>
    <col min="8972" max="8972" width="39.5" style="363" customWidth="1"/>
    <col min="8973" max="8973" width="40.25" style="363" customWidth="1"/>
    <col min="8974" max="8974" width="33.625" style="363" customWidth="1"/>
    <col min="8975" max="8975" width="72.625" style="363" customWidth="1"/>
    <col min="8976" max="8976" width="60.75" style="363" customWidth="1"/>
    <col min="8977" max="8977" width="21" style="363" customWidth="1"/>
    <col min="8978" max="8978" width="22.5" style="363" customWidth="1"/>
    <col min="8979" max="8979" width="18.75" style="363" customWidth="1"/>
    <col min="8980" max="8980" width="17.75" style="363" customWidth="1"/>
    <col min="8981" max="8981" width="23" style="363" customWidth="1"/>
    <col min="8982" max="8982" width="10.875" style="363" bestFit="1" customWidth="1"/>
    <col min="8983" max="9217" width="11.25" style="363"/>
    <col min="9218" max="9218" width="34.5" style="363" customWidth="1"/>
    <col min="9219" max="9219" width="34.75" style="363" customWidth="1"/>
    <col min="9220" max="9220" width="25" style="363" customWidth="1"/>
    <col min="9221" max="9221" width="29.25" style="363" customWidth="1"/>
    <col min="9222" max="9222" width="30.25" style="363" customWidth="1"/>
    <col min="9223" max="9223" width="28.75" style="363" customWidth="1"/>
    <col min="9224" max="9224" width="23.125" style="363" customWidth="1"/>
    <col min="9225" max="9225" width="24.25" style="363" customWidth="1"/>
    <col min="9226" max="9226" width="27.125" style="363" customWidth="1"/>
    <col min="9227" max="9227" width="33.5" style="363" customWidth="1"/>
    <col min="9228" max="9228" width="39.5" style="363" customWidth="1"/>
    <col min="9229" max="9229" width="40.25" style="363" customWidth="1"/>
    <col min="9230" max="9230" width="33.625" style="363" customWidth="1"/>
    <col min="9231" max="9231" width="72.625" style="363" customWidth="1"/>
    <col min="9232" max="9232" width="60.75" style="363" customWidth="1"/>
    <col min="9233" max="9233" width="21" style="363" customWidth="1"/>
    <col min="9234" max="9234" width="22.5" style="363" customWidth="1"/>
    <col min="9235" max="9235" width="18.75" style="363" customWidth="1"/>
    <col min="9236" max="9236" width="17.75" style="363" customWidth="1"/>
    <col min="9237" max="9237" width="23" style="363" customWidth="1"/>
    <col min="9238" max="9238" width="10.875" style="363" bestFit="1" customWidth="1"/>
    <col min="9239" max="9473" width="11.25" style="363"/>
    <col min="9474" max="9474" width="34.5" style="363" customWidth="1"/>
    <col min="9475" max="9475" width="34.75" style="363" customWidth="1"/>
    <col min="9476" max="9476" width="25" style="363" customWidth="1"/>
    <col min="9477" max="9477" width="29.25" style="363" customWidth="1"/>
    <col min="9478" max="9478" width="30.25" style="363" customWidth="1"/>
    <col min="9479" max="9479" width="28.75" style="363" customWidth="1"/>
    <col min="9480" max="9480" width="23.125" style="363" customWidth="1"/>
    <col min="9481" max="9481" width="24.25" style="363" customWidth="1"/>
    <col min="9482" max="9482" width="27.125" style="363" customWidth="1"/>
    <col min="9483" max="9483" width="33.5" style="363" customWidth="1"/>
    <col min="9484" max="9484" width="39.5" style="363" customWidth="1"/>
    <col min="9485" max="9485" width="40.25" style="363" customWidth="1"/>
    <col min="9486" max="9486" width="33.625" style="363" customWidth="1"/>
    <col min="9487" max="9487" width="72.625" style="363" customWidth="1"/>
    <col min="9488" max="9488" width="60.75" style="363" customWidth="1"/>
    <col min="9489" max="9489" width="21" style="363" customWidth="1"/>
    <col min="9490" max="9490" width="22.5" style="363" customWidth="1"/>
    <col min="9491" max="9491" width="18.75" style="363" customWidth="1"/>
    <col min="9492" max="9492" width="17.75" style="363" customWidth="1"/>
    <col min="9493" max="9493" width="23" style="363" customWidth="1"/>
    <col min="9494" max="9494" width="10.875" style="363" bestFit="1" customWidth="1"/>
    <col min="9495" max="9729" width="11.25" style="363"/>
    <col min="9730" max="9730" width="34.5" style="363" customWidth="1"/>
    <col min="9731" max="9731" width="34.75" style="363" customWidth="1"/>
    <col min="9732" max="9732" width="25" style="363" customWidth="1"/>
    <col min="9733" max="9733" width="29.25" style="363" customWidth="1"/>
    <col min="9734" max="9734" width="30.25" style="363" customWidth="1"/>
    <col min="9735" max="9735" width="28.75" style="363" customWidth="1"/>
    <col min="9736" max="9736" width="23.125" style="363" customWidth="1"/>
    <col min="9737" max="9737" width="24.25" style="363" customWidth="1"/>
    <col min="9738" max="9738" width="27.125" style="363" customWidth="1"/>
    <col min="9739" max="9739" width="33.5" style="363" customWidth="1"/>
    <col min="9740" max="9740" width="39.5" style="363" customWidth="1"/>
    <col min="9741" max="9741" width="40.25" style="363" customWidth="1"/>
    <col min="9742" max="9742" width="33.625" style="363" customWidth="1"/>
    <col min="9743" max="9743" width="72.625" style="363" customWidth="1"/>
    <col min="9744" max="9744" width="60.75" style="363" customWidth="1"/>
    <col min="9745" max="9745" width="21" style="363" customWidth="1"/>
    <col min="9746" max="9746" width="22.5" style="363" customWidth="1"/>
    <col min="9747" max="9747" width="18.75" style="363" customWidth="1"/>
    <col min="9748" max="9748" width="17.75" style="363" customWidth="1"/>
    <col min="9749" max="9749" width="23" style="363" customWidth="1"/>
    <col min="9750" max="9750" width="10.875" style="363" bestFit="1" customWidth="1"/>
    <col min="9751" max="9985" width="11.25" style="363"/>
    <col min="9986" max="9986" width="34.5" style="363" customWidth="1"/>
    <col min="9987" max="9987" width="34.75" style="363" customWidth="1"/>
    <col min="9988" max="9988" width="25" style="363" customWidth="1"/>
    <col min="9989" max="9989" width="29.25" style="363" customWidth="1"/>
    <col min="9990" max="9990" width="30.25" style="363" customWidth="1"/>
    <col min="9991" max="9991" width="28.75" style="363" customWidth="1"/>
    <col min="9992" max="9992" width="23.125" style="363" customWidth="1"/>
    <col min="9993" max="9993" width="24.25" style="363" customWidth="1"/>
    <col min="9994" max="9994" width="27.125" style="363" customWidth="1"/>
    <col min="9995" max="9995" width="33.5" style="363" customWidth="1"/>
    <col min="9996" max="9996" width="39.5" style="363" customWidth="1"/>
    <col min="9997" max="9997" width="40.25" style="363" customWidth="1"/>
    <col min="9998" max="9998" width="33.625" style="363" customWidth="1"/>
    <col min="9999" max="9999" width="72.625" style="363" customWidth="1"/>
    <col min="10000" max="10000" width="60.75" style="363" customWidth="1"/>
    <col min="10001" max="10001" width="21" style="363" customWidth="1"/>
    <col min="10002" max="10002" width="22.5" style="363" customWidth="1"/>
    <col min="10003" max="10003" width="18.75" style="363" customWidth="1"/>
    <col min="10004" max="10004" width="17.75" style="363" customWidth="1"/>
    <col min="10005" max="10005" width="23" style="363" customWidth="1"/>
    <col min="10006" max="10006" width="10.875" style="363" bestFit="1" customWidth="1"/>
    <col min="10007" max="10241" width="11.25" style="363"/>
    <col min="10242" max="10242" width="34.5" style="363" customWidth="1"/>
    <col min="10243" max="10243" width="34.75" style="363" customWidth="1"/>
    <col min="10244" max="10244" width="25" style="363" customWidth="1"/>
    <col min="10245" max="10245" width="29.25" style="363" customWidth="1"/>
    <col min="10246" max="10246" width="30.25" style="363" customWidth="1"/>
    <col min="10247" max="10247" width="28.75" style="363" customWidth="1"/>
    <col min="10248" max="10248" width="23.125" style="363" customWidth="1"/>
    <col min="10249" max="10249" width="24.25" style="363" customWidth="1"/>
    <col min="10250" max="10250" width="27.125" style="363" customWidth="1"/>
    <col min="10251" max="10251" width="33.5" style="363" customWidth="1"/>
    <col min="10252" max="10252" width="39.5" style="363" customWidth="1"/>
    <col min="10253" max="10253" width="40.25" style="363" customWidth="1"/>
    <col min="10254" max="10254" width="33.625" style="363" customWidth="1"/>
    <col min="10255" max="10255" width="72.625" style="363" customWidth="1"/>
    <col min="10256" max="10256" width="60.75" style="363" customWidth="1"/>
    <col min="10257" max="10257" width="21" style="363" customWidth="1"/>
    <col min="10258" max="10258" width="22.5" style="363" customWidth="1"/>
    <col min="10259" max="10259" width="18.75" style="363" customWidth="1"/>
    <col min="10260" max="10260" width="17.75" style="363" customWidth="1"/>
    <col min="10261" max="10261" width="23" style="363" customWidth="1"/>
    <col min="10262" max="10262" width="10.875" style="363" bestFit="1" customWidth="1"/>
    <col min="10263" max="10497" width="11.25" style="363"/>
    <col min="10498" max="10498" width="34.5" style="363" customWidth="1"/>
    <col min="10499" max="10499" width="34.75" style="363" customWidth="1"/>
    <col min="10500" max="10500" width="25" style="363" customWidth="1"/>
    <col min="10501" max="10501" width="29.25" style="363" customWidth="1"/>
    <col min="10502" max="10502" width="30.25" style="363" customWidth="1"/>
    <col min="10503" max="10503" width="28.75" style="363" customWidth="1"/>
    <col min="10504" max="10504" width="23.125" style="363" customWidth="1"/>
    <col min="10505" max="10505" width="24.25" style="363" customWidth="1"/>
    <col min="10506" max="10506" width="27.125" style="363" customWidth="1"/>
    <col min="10507" max="10507" width="33.5" style="363" customWidth="1"/>
    <col min="10508" max="10508" width="39.5" style="363" customWidth="1"/>
    <col min="10509" max="10509" width="40.25" style="363" customWidth="1"/>
    <col min="10510" max="10510" width="33.625" style="363" customWidth="1"/>
    <col min="10511" max="10511" width="72.625" style="363" customWidth="1"/>
    <col min="10512" max="10512" width="60.75" style="363" customWidth="1"/>
    <col min="10513" max="10513" width="21" style="363" customWidth="1"/>
    <col min="10514" max="10514" width="22.5" style="363" customWidth="1"/>
    <col min="10515" max="10515" width="18.75" style="363" customWidth="1"/>
    <col min="10516" max="10516" width="17.75" style="363" customWidth="1"/>
    <col min="10517" max="10517" width="23" style="363" customWidth="1"/>
    <col min="10518" max="10518" width="10.875" style="363" bestFit="1" customWidth="1"/>
    <col min="10519" max="10753" width="11.25" style="363"/>
    <col min="10754" max="10754" width="34.5" style="363" customWidth="1"/>
    <col min="10755" max="10755" width="34.75" style="363" customWidth="1"/>
    <col min="10756" max="10756" width="25" style="363" customWidth="1"/>
    <col min="10757" max="10757" width="29.25" style="363" customWidth="1"/>
    <col min="10758" max="10758" width="30.25" style="363" customWidth="1"/>
    <col min="10759" max="10759" width="28.75" style="363" customWidth="1"/>
    <col min="10760" max="10760" width="23.125" style="363" customWidth="1"/>
    <col min="10761" max="10761" width="24.25" style="363" customWidth="1"/>
    <col min="10762" max="10762" width="27.125" style="363" customWidth="1"/>
    <col min="10763" max="10763" width="33.5" style="363" customWidth="1"/>
    <col min="10764" max="10764" width="39.5" style="363" customWidth="1"/>
    <col min="10765" max="10765" width="40.25" style="363" customWidth="1"/>
    <col min="10766" max="10766" width="33.625" style="363" customWidth="1"/>
    <col min="10767" max="10767" width="72.625" style="363" customWidth="1"/>
    <col min="10768" max="10768" width="60.75" style="363" customWidth="1"/>
    <col min="10769" max="10769" width="21" style="363" customWidth="1"/>
    <col min="10770" max="10770" width="22.5" style="363" customWidth="1"/>
    <col min="10771" max="10771" width="18.75" style="363" customWidth="1"/>
    <col min="10772" max="10772" width="17.75" style="363" customWidth="1"/>
    <col min="10773" max="10773" width="23" style="363" customWidth="1"/>
    <col min="10774" max="10774" width="10.875" style="363" bestFit="1" customWidth="1"/>
    <col min="10775" max="11009" width="11.25" style="363"/>
    <col min="11010" max="11010" width="34.5" style="363" customWidth="1"/>
    <col min="11011" max="11011" width="34.75" style="363" customWidth="1"/>
    <col min="11012" max="11012" width="25" style="363" customWidth="1"/>
    <col min="11013" max="11013" width="29.25" style="363" customWidth="1"/>
    <col min="11014" max="11014" width="30.25" style="363" customWidth="1"/>
    <col min="11015" max="11015" width="28.75" style="363" customWidth="1"/>
    <col min="11016" max="11016" width="23.125" style="363" customWidth="1"/>
    <col min="11017" max="11017" width="24.25" style="363" customWidth="1"/>
    <col min="11018" max="11018" width="27.125" style="363" customWidth="1"/>
    <col min="11019" max="11019" width="33.5" style="363" customWidth="1"/>
    <col min="11020" max="11020" width="39.5" style="363" customWidth="1"/>
    <col min="11021" max="11021" width="40.25" style="363" customWidth="1"/>
    <col min="11022" max="11022" width="33.625" style="363" customWidth="1"/>
    <col min="11023" max="11023" width="72.625" style="363" customWidth="1"/>
    <col min="11024" max="11024" width="60.75" style="363" customWidth="1"/>
    <col min="11025" max="11025" width="21" style="363" customWidth="1"/>
    <col min="11026" max="11026" width="22.5" style="363" customWidth="1"/>
    <col min="11027" max="11027" width="18.75" style="363" customWidth="1"/>
    <col min="11028" max="11028" width="17.75" style="363" customWidth="1"/>
    <col min="11029" max="11029" width="23" style="363" customWidth="1"/>
    <col min="11030" max="11030" width="10.875" style="363" bestFit="1" customWidth="1"/>
    <col min="11031" max="11265" width="11.25" style="363"/>
    <col min="11266" max="11266" width="34.5" style="363" customWidth="1"/>
    <col min="11267" max="11267" width="34.75" style="363" customWidth="1"/>
    <col min="11268" max="11268" width="25" style="363" customWidth="1"/>
    <col min="11269" max="11269" width="29.25" style="363" customWidth="1"/>
    <col min="11270" max="11270" width="30.25" style="363" customWidth="1"/>
    <col min="11271" max="11271" width="28.75" style="363" customWidth="1"/>
    <col min="11272" max="11272" width="23.125" style="363" customWidth="1"/>
    <col min="11273" max="11273" width="24.25" style="363" customWidth="1"/>
    <col min="11274" max="11274" width="27.125" style="363" customWidth="1"/>
    <col min="11275" max="11275" width="33.5" style="363" customWidth="1"/>
    <col min="11276" max="11276" width="39.5" style="363" customWidth="1"/>
    <col min="11277" max="11277" width="40.25" style="363" customWidth="1"/>
    <col min="11278" max="11278" width="33.625" style="363" customWidth="1"/>
    <col min="11279" max="11279" width="72.625" style="363" customWidth="1"/>
    <col min="11280" max="11280" width="60.75" style="363" customWidth="1"/>
    <col min="11281" max="11281" width="21" style="363" customWidth="1"/>
    <col min="11282" max="11282" width="22.5" style="363" customWidth="1"/>
    <col min="11283" max="11283" width="18.75" style="363" customWidth="1"/>
    <col min="11284" max="11284" width="17.75" style="363" customWidth="1"/>
    <col min="11285" max="11285" width="23" style="363" customWidth="1"/>
    <col min="11286" max="11286" width="10.875" style="363" bestFit="1" customWidth="1"/>
    <col min="11287" max="11521" width="11.25" style="363"/>
    <col min="11522" max="11522" width="34.5" style="363" customWidth="1"/>
    <col min="11523" max="11523" width="34.75" style="363" customWidth="1"/>
    <col min="11524" max="11524" width="25" style="363" customWidth="1"/>
    <col min="11525" max="11525" width="29.25" style="363" customWidth="1"/>
    <col min="11526" max="11526" width="30.25" style="363" customWidth="1"/>
    <col min="11527" max="11527" width="28.75" style="363" customWidth="1"/>
    <col min="11528" max="11528" width="23.125" style="363" customWidth="1"/>
    <col min="11529" max="11529" width="24.25" style="363" customWidth="1"/>
    <col min="11530" max="11530" width="27.125" style="363" customWidth="1"/>
    <col min="11531" max="11531" width="33.5" style="363" customWidth="1"/>
    <col min="11532" max="11532" width="39.5" style="363" customWidth="1"/>
    <col min="11533" max="11533" width="40.25" style="363" customWidth="1"/>
    <col min="11534" max="11534" width="33.625" style="363" customWidth="1"/>
    <col min="11535" max="11535" width="72.625" style="363" customWidth="1"/>
    <col min="11536" max="11536" width="60.75" style="363" customWidth="1"/>
    <col min="11537" max="11537" width="21" style="363" customWidth="1"/>
    <col min="11538" max="11538" width="22.5" style="363" customWidth="1"/>
    <col min="11539" max="11539" width="18.75" style="363" customWidth="1"/>
    <col min="11540" max="11540" width="17.75" style="363" customWidth="1"/>
    <col min="11541" max="11541" width="23" style="363" customWidth="1"/>
    <col min="11542" max="11542" width="10.875" style="363" bestFit="1" customWidth="1"/>
    <col min="11543" max="11777" width="11.25" style="363"/>
    <col min="11778" max="11778" width="34.5" style="363" customWidth="1"/>
    <col min="11779" max="11779" width="34.75" style="363" customWidth="1"/>
    <col min="11780" max="11780" width="25" style="363" customWidth="1"/>
    <col min="11781" max="11781" width="29.25" style="363" customWidth="1"/>
    <col min="11782" max="11782" width="30.25" style="363" customWidth="1"/>
    <col min="11783" max="11783" width="28.75" style="363" customWidth="1"/>
    <col min="11784" max="11784" width="23.125" style="363" customWidth="1"/>
    <col min="11785" max="11785" width="24.25" style="363" customWidth="1"/>
    <col min="11786" max="11786" width="27.125" style="363" customWidth="1"/>
    <col min="11787" max="11787" width="33.5" style="363" customWidth="1"/>
    <col min="11788" max="11788" width="39.5" style="363" customWidth="1"/>
    <col min="11789" max="11789" width="40.25" style="363" customWidth="1"/>
    <col min="11790" max="11790" width="33.625" style="363" customWidth="1"/>
    <col min="11791" max="11791" width="72.625" style="363" customWidth="1"/>
    <col min="11792" max="11792" width="60.75" style="363" customWidth="1"/>
    <col min="11793" max="11793" width="21" style="363" customWidth="1"/>
    <col min="11794" max="11794" width="22.5" style="363" customWidth="1"/>
    <col min="11795" max="11795" width="18.75" style="363" customWidth="1"/>
    <col min="11796" max="11796" width="17.75" style="363" customWidth="1"/>
    <col min="11797" max="11797" width="23" style="363" customWidth="1"/>
    <col min="11798" max="11798" width="10.875" style="363" bestFit="1" customWidth="1"/>
    <col min="11799" max="12033" width="11.25" style="363"/>
    <col min="12034" max="12034" width="34.5" style="363" customWidth="1"/>
    <col min="12035" max="12035" width="34.75" style="363" customWidth="1"/>
    <col min="12036" max="12036" width="25" style="363" customWidth="1"/>
    <col min="12037" max="12037" width="29.25" style="363" customWidth="1"/>
    <col min="12038" max="12038" width="30.25" style="363" customWidth="1"/>
    <col min="12039" max="12039" width="28.75" style="363" customWidth="1"/>
    <col min="12040" max="12040" width="23.125" style="363" customWidth="1"/>
    <col min="12041" max="12041" width="24.25" style="363" customWidth="1"/>
    <col min="12042" max="12042" width="27.125" style="363" customWidth="1"/>
    <col min="12043" max="12043" width="33.5" style="363" customWidth="1"/>
    <col min="12044" max="12044" width="39.5" style="363" customWidth="1"/>
    <col min="12045" max="12045" width="40.25" style="363" customWidth="1"/>
    <col min="12046" max="12046" width="33.625" style="363" customWidth="1"/>
    <col min="12047" max="12047" width="72.625" style="363" customWidth="1"/>
    <col min="12048" max="12048" width="60.75" style="363" customWidth="1"/>
    <col min="12049" max="12049" width="21" style="363" customWidth="1"/>
    <col min="12050" max="12050" width="22.5" style="363" customWidth="1"/>
    <col min="12051" max="12051" width="18.75" style="363" customWidth="1"/>
    <col min="12052" max="12052" width="17.75" style="363" customWidth="1"/>
    <col min="12053" max="12053" width="23" style="363" customWidth="1"/>
    <col min="12054" max="12054" width="10.875" style="363" bestFit="1" customWidth="1"/>
    <col min="12055" max="12289" width="11.25" style="363"/>
    <col min="12290" max="12290" width="34.5" style="363" customWidth="1"/>
    <col min="12291" max="12291" width="34.75" style="363" customWidth="1"/>
    <col min="12292" max="12292" width="25" style="363" customWidth="1"/>
    <col min="12293" max="12293" width="29.25" style="363" customWidth="1"/>
    <col min="12294" max="12294" width="30.25" style="363" customWidth="1"/>
    <col min="12295" max="12295" width="28.75" style="363" customWidth="1"/>
    <col min="12296" max="12296" width="23.125" style="363" customWidth="1"/>
    <col min="12297" max="12297" width="24.25" style="363" customWidth="1"/>
    <col min="12298" max="12298" width="27.125" style="363" customWidth="1"/>
    <col min="12299" max="12299" width="33.5" style="363" customWidth="1"/>
    <col min="12300" max="12300" width="39.5" style="363" customWidth="1"/>
    <col min="12301" max="12301" width="40.25" style="363" customWidth="1"/>
    <col min="12302" max="12302" width="33.625" style="363" customWidth="1"/>
    <col min="12303" max="12303" width="72.625" style="363" customWidth="1"/>
    <col min="12304" max="12304" width="60.75" style="363" customWidth="1"/>
    <col min="12305" max="12305" width="21" style="363" customWidth="1"/>
    <col min="12306" max="12306" width="22.5" style="363" customWidth="1"/>
    <col min="12307" max="12307" width="18.75" style="363" customWidth="1"/>
    <col min="12308" max="12308" width="17.75" style="363" customWidth="1"/>
    <col min="12309" max="12309" width="23" style="363" customWidth="1"/>
    <col min="12310" max="12310" width="10.875" style="363" bestFit="1" customWidth="1"/>
    <col min="12311" max="12545" width="11.25" style="363"/>
    <col min="12546" max="12546" width="34.5" style="363" customWidth="1"/>
    <col min="12547" max="12547" width="34.75" style="363" customWidth="1"/>
    <col min="12548" max="12548" width="25" style="363" customWidth="1"/>
    <col min="12549" max="12549" width="29.25" style="363" customWidth="1"/>
    <col min="12550" max="12550" width="30.25" style="363" customWidth="1"/>
    <col min="12551" max="12551" width="28.75" style="363" customWidth="1"/>
    <col min="12552" max="12552" width="23.125" style="363" customWidth="1"/>
    <col min="12553" max="12553" width="24.25" style="363" customWidth="1"/>
    <col min="12554" max="12554" width="27.125" style="363" customWidth="1"/>
    <col min="12555" max="12555" width="33.5" style="363" customWidth="1"/>
    <col min="12556" max="12556" width="39.5" style="363" customWidth="1"/>
    <col min="12557" max="12557" width="40.25" style="363" customWidth="1"/>
    <col min="12558" max="12558" width="33.625" style="363" customWidth="1"/>
    <col min="12559" max="12559" width="72.625" style="363" customWidth="1"/>
    <col min="12560" max="12560" width="60.75" style="363" customWidth="1"/>
    <col min="12561" max="12561" width="21" style="363" customWidth="1"/>
    <col min="12562" max="12562" width="22.5" style="363" customWidth="1"/>
    <col min="12563" max="12563" width="18.75" style="363" customWidth="1"/>
    <col min="12564" max="12564" width="17.75" style="363" customWidth="1"/>
    <col min="12565" max="12565" width="23" style="363" customWidth="1"/>
    <col min="12566" max="12566" width="10.875" style="363" bestFit="1" customWidth="1"/>
    <col min="12567" max="12801" width="11.25" style="363"/>
    <col min="12802" max="12802" width="34.5" style="363" customWidth="1"/>
    <col min="12803" max="12803" width="34.75" style="363" customWidth="1"/>
    <col min="12804" max="12804" width="25" style="363" customWidth="1"/>
    <col min="12805" max="12805" width="29.25" style="363" customWidth="1"/>
    <col min="12806" max="12806" width="30.25" style="363" customWidth="1"/>
    <col min="12807" max="12807" width="28.75" style="363" customWidth="1"/>
    <col min="12808" max="12808" width="23.125" style="363" customWidth="1"/>
    <col min="12809" max="12809" width="24.25" style="363" customWidth="1"/>
    <col min="12810" max="12810" width="27.125" style="363" customWidth="1"/>
    <col min="12811" max="12811" width="33.5" style="363" customWidth="1"/>
    <col min="12812" max="12812" width="39.5" style="363" customWidth="1"/>
    <col min="12813" max="12813" width="40.25" style="363" customWidth="1"/>
    <col min="12814" max="12814" width="33.625" style="363" customWidth="1"/>
    <col min="12815" max="12815" width="72.625" style="363" customWidth="1"/>
    <col min="12816" max="12816" width="60.75" style="363" customWidth="1"/>
    <col min="12817" max="12817" width="21" style="363" customWidth="1"/>
    <col min="12818" max="12818" width="22.5" style="363" customWidth="1"/>
    <col min="12819" max="12819" width="18.75" style="363" customWidth="1"/>
    <col min="12820" max="12820" width="17.75" style="363" customWidth="1"/>
    <col min="12821" max="12821" width="23" style="363" customWidth="1"/>
    <col min="12822" max="12822" width="10.875" style="363" bestFit="1" customWidth="1"/>
    <col min="12823" max="13057" width="11.25" style="363"/>
    <col min="13058" max="13058" width="34.5" style="363" customWidth="1"/>
    <col min="13059" max="13059" width="34.75" style="363" customWidth="1"/>
    <col min="13060" max="13060" width="25" style="363" customWidth="1"/>
    <col min="13061" max="13061" width="29.25" style="363" customWidth="1"/>
    <col min="13062" max="13062" width="30.25" style="363" customWidth="1"/>
    <col min="13063" max="13063" width="28.75" style="363" customWidth="1"/>
    <col min="13064" max="13064" width="23.125" style="363" customWidth="1"/>
    <col min="13065" max="13065" width="24.25" style="363" customWidth="1"/>
    <col min="13066" max="13066" width="27.125" style="363" customWidth="1"/>
    <col min="13067" max="13067" width="33.5" style="363" customWidth="1"/>
    <col min="13068" max="13068" width="39.5" style="363" customWidth="1"/>
    <col min="13069" max="13069" width="40.25" style="363" customWidth="1"/>
    <col min="13070" max="13070" width="33.625" style="363" customWidth="1"/>
    <col min="13071" max="13071" width="72.625" style="363" customWidth="1"/>
    <col min="13072" max="13072" width="60.75" style="363" customWidth="1"/>
    <col min="13073" max="13073" width="21" style="363" customWidth="1"/>
    <col min="13074" max="13074" width="22.5" style="363" customWidth="1"/>
    <col min="13075" max="13075" width="18.75" style="363" customWidth="1"/>
    <col min="13076" max="13076" width="17.75" style="363" customWidth="1"/>
    <col min="13077" max="13077" width="23" style="363" customWidth="1"/>
    <col min="13078" max="13078" width="10.875" style="363" bestFit="1" customWidth="1"/>
    <col min="13079" max="13313" width="11.25" style="363"/>
    <col min="13314" max="13314" width="34.5" style="363" customWidth="1"/>
    <col min="13315" max="13315" width="34.75" style="363" customWidth="1"/>
    <col min="13316" max="13316" width="25" style="363" customWidth="1"/>
    <col min="13317" max="13317" width="29.25" style="363" customWidth="1"/>
    <col min="13318" max="13318" width="30.25" style="363" customWidth="1"/>
    <col min="13319" max="13319" width="28.75" style="363" customWidth="1"/>
    <col min="13320" max="13320" width="23.125" style="363" customWidth="1"/>
    <col min="13321" max="13321" width="24.25" style="363" customWidth="1"/>
    <col min="13322" max="13322" width="27.125" style="363" customWidth="1"/>
    <col min="13323" max="13323" width="33.5" style="363" customWidth="1"/>
    <col min="13324" max="13324" width="39.5" style="363" customWidth="1"/>
    <col min="13325" max="13325" width="40.25" style="363" customWidth="1"/>
    <col min="13326" max="13326" width="33.625" style="363" customWidth="1"/>
    <col min="13327" max="13327" width="72.625" style="363" customWidth="1"/>
    <col min="13328" max="13328" width="60.75" style="363" customWidth="1"/>
    <col min="13329" max="13329" width="21" style="363" customWidth="1"/>
    <col min="13330" max="13330" width="22.5" style="363" customWidth="1"/>
    <col min="13331" max="13331" width="18.75" style="363" customWidth="1"/>
    <col min="13332" max="13332" width="17.75" style="363" customWidth="1"/>
    <col min="13333" max="13333" width="23" style="363" customWidth="1"/>
    <col min="13334" max="13334" width="10.875" style="363" bestFit="1" customWidth="1"/>
    <col min="13335" max="13569" width="11.25" style="363"/>
    <col min="13570" max="13570" width="34.5" style="363" customWidth="1"/>
    <col min="13571" max="13571" width="34.75" style="363" customWidth="1"/>
    <col min="13572" max="13572" width="25" style="363" customWidth="1"/>
    <col min="13573" max="13573" width="29.25" style="363" customWidth="1"/>
    <col min="13574" max="13574" width="30.25" style="363" customWidth="1"/>
    <col min="13575" max="13575" width="28.75" style="363" customWidth="1"/>
    <col min="13576" max="13576" width="23.125" style="363" customWidth="1"/>
    <col min="13577" max="13577" width="24.25" style="363" customWidth="1"/>
    <col min="13578" max="13578" width="27.125" style="363" customWidth="1"/>
    <col min="13579" max="13579" width="33.5" style="363" customWidth="1"/>
    <col min="13580" max="13580" width="39.5" style="363" customWidth="1"/>
    <col min="13581" max="13581" width="40.25" style="363" customWidth="1"/>
    <col min="13582" max="13582" width="33.625" style="363" customWidth="1"/>
    <col min="13583" max="13583" width="72.625" style="363" customWidth="1"/>
    <col min="13584" max="13584" width="60.75" style="363" customWidth="1"/>
    <col min="13585" max="13585" width="21" style="363" customWidth="1"/>
    <col min="13586" max="13586" width="22.5" style="363" customWidth="1"/>
    <col min="13587" max="13587" width="18.75" style="363" customWidth="1"/>
    <col min="13588" max="13588" width="17.75" style="363" customWidth="1"/>
    <col min="13589" max="13589" width="23" style="363" customWidth="1"/>
    <col min="13590" max="13590" width="10.875" style="363" bestFit="1" customWidth="1"/>
    <col min="13591" max="13825" width="11.25" style="363"/>
    <col min="13826" max="13826" width="34.5" style="363" customWidth="1"/>
    <col min="13827" max="13827" width="34.75" style="363" customWidth="1"/>
    <col min="13828" max="13828" width="25" style="363" customWidth="1"/>
    <col min="13829" max="13829" width="29.25" style="363" customWidth="1"/>
    <col min="13830" max="13830" width="30.25" style="363" customWidth="1"/>
    <col min="13831" max="13831" width="28.75" style="363" customWidth="1"/>
    <col min="13832" max="13832" width="23.125" style="363" customWidth="1"/>
    <col min="13833" max="13833" width="24.25" style="363" customWidth="1"/>
    <col min="13834" max="13834" width="27.125" style="363" customWidth="1"/>
    <col min="13835" max="13835" width="33.5" style="363" customWidth="1"/>
    <col min="13836" max="13836" width="39.5" style="363" customWidth="1"/>
    <col min="13837" max="13837" width="40.25" style="363" customWidth="1"/>
    <col min="13838" max="13838" width="33.625" style="363" customWidth="1"/>
    <col min="13839" max="13839" width="72.625" style="363" customWidth="1"/>
    <col min="13840" max="13840" width="60.75" style="363" customWidth="1"/>
    <col min="13841" max="13841" width="21" style="363" customWidth="1"/>
    <col min="13842" max="13842" width="22.5" style="363" customWidth="1"/>
    <col min="13843" max="13843" width="18.75" style="363" customWidth="1"/>
    <col min="13844" max="13844" width="17.75" style="363" customWidth="1"/>
    <col min="13845" max="13845" width="23" style="363" customWidth="1"/>
    <col min="13846" max="13846" width="10.875" style="363" bestFit="1" customWidth="1"/>
    <col min="13847" max="14081" width="11.25" style="363"/>
    <col min="14082" max="14082" width="34.5" style="363" customWidth="1"/>
    <col min="14083" max="14083" width="34.75" style="363" customWidth="1"/>
    <col min="14084" max="14084" width="25" style="363" customWidth="1"/>
    <col min="14085" max="14085" width="29.25" style="363" customWidth="1"/>
    <col min="14086" max="14086" width="30.25" style="363" customWidth="1"/>
    <col min="14087" max="14087" width="28.75" style="363" customWidth="1"/>
    <col min="14088" max="14088" width="23.125" style="363" customWidth="1"/>
    <col min="14089" max="14089" width="24.25" style="363" customWidth="1"/>
    <col min="14090" max="14090" width="27.125" style="363" customWidth="1"/>
    <col min="14091" max="14091" width="33.5" style="363" customWidth="1"/>
    <col min="14092" max="14092" width="39.5" style="363" customWidth="1"/>
    <col min="14093" max="14093" width="40.25" style="363" customWidth="1"/>
    <col min="14094" max="14094" width="33.625" style="363" customWidth="1"/>
    <col min="14095" max="14095" width="72.625" style="363" customWidth="1"/>
    <col min="14096" max="14096" width="60.75" style="363" customWidth="1"/>
    <col min="14097" max="14097" width="21" style="363" customWidth="1"/>
    <col min="14098" max="14098" width="22.5" style="363" customWidth="1"/>
    <col min="14099" max="14099" width="18.75" style="363" customWidth="1"/>
    <col min="14100" max="14100" width="17.75" style="363" customWidth="1"/>
    <col min="14101" max="14101" width="23" style="363" customWidth="1"/>
    <col min="14102" max="14102" width="10.875" style="363" bestFit="1" customWidth="1"/>
    <col min="14103" max="14337" width="11.25" style="363"/>
    <col min="14338" max="14338" width="34.5" style="363" customWidth="1"/>
    <col min="14339" max="14339" width="34.75" style="363" customWidth="1"/>
    <col min="14340" max="14340" width="25" style="363" customWidth="1"/>
    <col min="14341" max="14341" width="29.25" style="363" customWidth="1"/>
    <col min="14342" max="14342" width="30.25" style="363" customWidth="1"/>
    <col min="14343" max="14343" width="28.75" style="363" customWidth="1"/>
    <col min="14344" max="14344" width="23.125" style="363" customWidth="1"/>
    <col min="14345" max="14345" width="24.25" style="363" customWidth="1"/>
    <col min="14346" max="14346" width="27.125" style="363" customWidth="1"/>
    <col min="14347" max="14347" width="33.5" style="363" customWidth="1"/>
    <col min="14348" max="14348" width="39.5" style="363" customWidth="1"/>
    <col min="14349" max="14349" width="40.25" style="363" customWidth="1"/>
    <col min="14350" max="14350" width="33.625" style="363" customWidth="1"/>
    <col min="14351" max="14351" width="72.625" style="363" customWidth="1"/>
    <col min="14352" max="14352" width="60.75" style="363" customWidth="1"/>
    <col min="14353" max="14353" width="21" style="363" customWidth="1"/>
    <col min="14354" max="14354" width="22.5" style="363" customWidth="1"/>
    <col min="14355" max="14355" width="18.75" style="363" customWidth="1"/>
    <col min="14356" max="14356" width="17.75" style="363" customWidth="1"/>
    <col min="14357" max="14357" width="23" style="363" customWidth="1"/>
    <col min="14358" max="14358" width="10.875" style="363" bestFit="1" customWidth="1"/>
    <col min="14359" max="14593" width="11.25" style="363"/>
    <col min="14594" max="14594" width="34.5" style="363" customWidth="1"/>
    <col min="14595" max="14595" width="34.75" style="363" customWidth="1"/>
    <col min="14596" max="14596" width="25" style="363" customWidth="1"/>
    <col min="14597" max="14597" width="29.25" style="363" customWidth="1"/>
    <col min="14598" max="14598" width="30.25" style="363" customWidth="1"/>
    <col min="14599" max="14599" width="28.75" style="363" customWidth="1"/>
    <col min="14600" max="14600" width="23.125" style="363" customWidth="1"/>
    <col min="14601" max="14601" width="24.25" style="363" customWidth="1"/>
    <col min="14602" max="14602" width="27.125" style="363" customWidth="1"/>
    <col min="14603" max="14603" width="33.5" style="363" customWidth="1"/>
    <col min="14604" max="14604" width="39.5" style="363" customWidth="1"/>
    <col min="14605" max="14605" width="40.25" style="363" customWidth="1"/>
    <col min="14606" max="14606" width="33.625" style="363" customWidth="1"/>
    <col min="14607" max="14607" width="72.625" style="363" customWidth="1"/>
    <col min="14608" max="14608" width="60.75" style="363" customWidth="1"/>
    <col min="14609" max="14609" width="21" style="363" customWidth="1"/>
    <col min="14610" max="14610" width="22.5" style="363" customWidth="1"/>
    <col min="14611" max="14611" width="18.75" style="363" customWidth="1"/>
    <col min="14612" max="14612" width="17.75" style="363" customWidth="1"/>
    <col min="14613" max="14613" width="23" style="363" customWidth="1"/>
    <col min="14614" max="14614" width="10.875" style="363" bestFit="1" customWidth="1"/>
    <col min="14615" max="14849" width="11.25" style="363"/>
    <col min="14850" max="14850" width="34.5" style="363" customWidth="1"/>
    <col min="14851" max="14851" width="34.75" style="363" customWidth="1"/>
    <col min="14852" max="14852" width="25" style="363" customWidth="1"/>
    <col min="14853" max="14853" width="29.25" style="363" customWidth="1"/>
    <col min="14854" max="14854" width="30.25" style="363" customWidth="1"/>
    <col min="14855" max="14855" width="28.75" style="363" customWidth="1"/>
    <col min="14856" max="14856" width="23.125" style="363" customWidth="1"/>
    <col min="14857" max="14857" width="24.25" style="363" customWidth="1"/>
    <col min="14858" max="14858" width="27.125" style="363" customWidth="1"/>
    <col min="14859" max="14859" width="33.5" style="363" customWidth="1"/>
    <col min="14860" max="14860" width="39.5" style="363" customWidth="1"/>
    <col min="14861" max="14861" width="40.25" style="363" customWidth="1"/>
    <col min="14862" max="14862" width="33.625" style="363" customWidth="1"/>
    <col min="14863" max="14863" width="72.625" style="363" customWidth="1"/>
    <col min="14864" max="14864" width="60.75" style="363" customWidth="1"/>
    <col min="14865" max="14865" width="21" style="363" customWidth="1"/>
    <col min="14866" max="14866" width="22.5" style="363" customWidth="1"/>
    <col min="14867" max="14867" width="18.75" style="363" customWidth="1"/>
    <col min="14868" max="14868" width="17.75" style="363" customWidth="1"/>
    <col min="14869" max="14869" width="23" style="363" customWidth="1"/>
    <col min="14870" max="14870" width="10.875" style="363" bestFit="1" customWidth="1"/>
    <col min="14871" max="15105" width="11.25" style="363"/>
    <col min="15106" max="15106" width="34.5" style="363" customWidth="1"/>
    <col min="15107" max="15107" width="34.75" style="363" customWidth="1"/>
    <col min="15108" max="15108" width="25" style="363" customWidth="1"/>
    <col min="15109" max="15109" width="29.25" style="363" customWidth="1"/>
    <col min="15110" max="15110" width="30.25" style="363" customWidth="1"/>
    <col min="15111" max="15111" width="28.75" style="363" customWidth="1"/>
    <col min="15112" max="15112" width="23.125" style="363" customWidth="1"/>
    <col min="15113" max="15113" width="24.25" style="363" customWidth="1"/>
    <col min="15114" max="15114" width="27.125" style="363" customWidth="1"/>
    <col min="15115" max="15115" width="33.5" style="363" customWidth="1"/>
    <col min="15116" max="15116" width="39.5" style="363" customWidth="1"/>
    <col min="15117" max="15117" width="40.25" style="363" customWidth="1"/>
    <col min="15118" max="15118" width="33.625" style="363" customWidth="1"/>
    <col min="15119" max="15119" width="72.625" style="363" customWidth="1"/>
    <col min="15120" max="15120" width="60.75" style="363" customWidth="1"/>
    <col min="15121" max="15121" width="21" style="363" customWidth="1"/>
    <col min="15122" max="15122" width="22.5" style="363" customWidth="1"/>
    <col min="15123" max="15123" width="18.75" style="363" customWidth="1"/>
    <col min="15124" max="15124" width="17.75" style="363" customWidth="1"/>
    <col min="15125" max="15125" width="23" style="363" customWidth="1"/>
    <col min="15126" max="15126" width="10.875" style="363" bestFit="1" customWidth="1"/>
    <col min="15127" max="15361" width="11.25" style="363"/>
    <col min="15362" max="15362" width="34.5" style="363" customWidth="1"/>
    <col min="15363" max="15363" width="34.75" style="363" customWidth="1"/>
    <col min="15364" max="15364" width="25" style="363" customWidth="1"/>
    <col min="15365" max="15365" width="29.25" style="363" customWidth="1"/>
    <col min="15366" max="15366" width="30.25" style="363" customWidth="1"/>
    <col min="15367" max="15367" width="28.75" style="363" customWidth="1"/>
    <col min="15368" max="15368" width="23.125" style="363" customWidth="1"/>
    <col min="15369" max="15369" width="24.25" style="363" customWidth="1"/>
    <col min="15370" max="15370" width="27.125" style="363" customWidth="1"/>
    <col min="15371" max="15371" width="33.5" style="363" customWidth="1"/>
    <col min="15372" max="15372" width="39.5" style="363" customWidth="1"/>
    <col min="15373" max="15373" width="40.25" style="363" customWidth="1"/>
    <col min="15374" max="15374" width="33.625" style="363" customWidth="1"/>
    <col min="15375" max="15375" width="72.625" style="363" customWidth="1"/>
    <col min="15376" max="15376" width="60.75" style="363" customWidth="1"/>
    <col min="15377" max="15377" width="21" style="363" customWidth="1"/>
    <col min="15378" max="15378" width="22.5" style="363" customWidth="1"/>
    <col min="15379" max="15379" width="18.75" style="363" customWidth="1"/>
    <col min="15380" max="15380" width="17.75" style="363" customWidth="1"/>
    <col min="15381" max="15381" width="23" style="363" customWidth="1"/>
    <col min="15382" max="15382" width="10.875" style="363" bestFit="1" customWidth="1"/>
    <col min="15383" max="15617" width="11.25" style="363"/>
    <col min="15618" max="15618" width="34.5" style="363" customWidth="1"/>
    <col min="15619" max="15619" width="34.75" style="363" customWidth="1"/>
    <col min="15620" max="15620" width="25" style="363" customWidth="1"/>
    <col min="15621" max="15621" width="29.25" style="363" customWidth="1"/>
    <col min="15622" max="15622" width="30.25" style="363" customWidth="1"/>
    <col min="15623" max="15623" width="28.75" style="363" customWidth="1"/>
    <col min="15624" max="15624" width="23.125" style="363" customWidth="1"/>
    <col min="15625" max="15625" width="24.25" style="363" customWidth="1"/>
    <col min="15626" max="15626" width="27.125" style="363" customWidth="1"/>
    <col min="15627" max="15627" width="33.5" style="363" customWidth="1"/>
    <col min="15628" max="15628" width="39.5" style="363" customWidth="1"/>
    <col min="15629" max="15629" width="40.25" style="363" customWidth="1"/>
    <col min="15630" max="15630" width="33.625" style="363" customWidth="1"/>
    <col min="15631" max="15631" width="72.625" style="363" customWidth="1"/>
    <col min="15632" max="15632" width="60.75" style="363" customWidth="1"/>
    <col min="15633" max="15633" width="21" style="363" customWidth="1"/>
    <col min="15634" max="15634" width="22.5" style="363" customWidth="1"/>
    <col min="15635" max="15635" width="18.75" style="363" customWidth="1"/>
    <col min="15636" max="15636" width="17.75" style="363" customWidth="1"/>
    <col min="15637" max="15637" width="23" style="363" customWidth="1"/>
    <col min="15638" max="15638" width="10.875" style="363" bestFit="1" customWidth="1"/>
    <col min="15639" max="15873" width="11.25" style="363"/>
    <col min="15874" max="15874" width="34.5" style="363" customWidth="1"/>
    <col min="15875" max="15875" width="34.75" style="363" customWidth="1"/>
    <col min="15876" max="15876" width="25" style="363" customWidth="1"/>
    <col min="15877" max="15877" width="29.25" style="363" customWidth="1"/>
    <col min="15878" max="15878" width="30.25" style="363" customWidth="1"/>
    <col min="15879" max="15879" width="28.75" style="363" customWidth="1"/>
    <col min="15880" max="15880" width="23.125" style="363" customWidth="1"/>
    <col min="15881" max="15881" width="24.25" style="363" customWidth="1"/>
    <col min="15882" max="15882" width="27.125" style="363" customWidth="1"/>
    <col min="15883" max="15883" width="33.5" style="363" customWidth="1"/>
    <col min="15884" max="15884" width="39.5" style="363" customWidth="1"/>
    <col min="15885" max="15885" width="40.25" style="363" customWidth="1"/>
    <col min="15886" max="15886" width="33.625" style="363" customWidth="1"/>
    <col min="15887" max="15887" width="72.625" style="363" customWidth="1"/>
    <col min="15888" max="15888" width="60.75" style="363" customWidth="1"/>
    <col min="15889" max="15889" width="21" style="363" customWidth="1"/>
    <col min="15890" max="15890" width="22.5" style="363" customWidth="1"/>
    <col min="15891" max="15891" width="18.75" style="363" customWidth="1"/>
    <col min="15892" max="15892" width="17.75" style="363" customWidth="1"/>
    <col min="15893" max="15893" width="23" style="363" customWidth="1"/>
    <col min="15894" max="15894" width="10.875" style="363" bestFit="1" customWidth="1"/>
    <col min="15895" max="16129" width="11.25" style="363"/>
    <col min="16130" max="16130" width="34.5" style="363" customWidth="1"/>
    <col min="16131" max="16131" width="34.75" style="363" customWidth="1"/>
    <col min="16132" max="16132" width="25" style="363" customWidth="1"/>
    <col min="16133" max="16133" width="29.25" style="363" customWidth="1"/>
    <col min="16134" max="16134" width="30.25" style="363" customWidth="1"/>
    <col min="16135" max="16135" width="28.75" style="363" customWidth="1"/>
    <col min="16136" max="16136" width="23.125" style="363" customWidth="1"/>
    <col min="16137" max="16137" width="24.25" style="363" customWidth="1"/>
    <col min="16138" max="16138" width="27.125" style="363" customWidth="1"/>
    <col min="16139" max="16139" width="33.5" style="363" customWidth="1"/>
    <col min="16140" max="16140" width="39.5" style="363" customWidth="1"/>
    <col min="16141" max="16141" width="40.25" style="363" customWidth="1"/>
    <col min="16142" max="16142" width="33.625" style="363" customWidth="1"/>
    <col min="16143" max="16143" width="72.625" style="363" customWidth="1"/>
    <col min="16144" max="16144" width="60.75" style="363" customWidth="1"/>
    <col min="16145" max="16145" width="21" style="363" customWidth="1"/>
    <col min="16146" max="16146" width="22.5" style="363" customWidth="1"/>
    <col min="16147" max="16147" width="18.75" style="363" customWidth="1"/>
    <col min="16148" max="16148" width="17.75" style="363" customWidth="1"/>
    <col min="16149" max="16149" width="23" style="363" customWidth="1"/>
    <col min="16150" max="16150" width="10.875" style="363" bestFit="1" customWidth="1"/>
    <col min="16151" max="16384" width="11.25" style="363"/>
  </cols>
  <sheetData>
    <row r="1" spans="1:222" s="343" customFormat="1" ht="102.75" customHeight="1" x14ac:dyDescent="0.25">
      <c r="A1" s="339"/>
      <c r="B1" s="340"/>
      <c r="C1" s="408" t="s">
        <v>464</v>
      </c>
      <c r="D1" s="408"/>
      <c r="E1" s="408"/>
      <c r="F1" s="408"/>
      <c r="G1" s="408"/>
      <c r="H1" s="408"/>
      <c r="I1" s="408"/>
      <c r="J1" s="408"/>
      <c r="K1" s="408"/>
      <c r="L1" s="408"/>
      <c r="M1" s="408"/>
      <c r="N1" s="408"/>
      <c r="O1" s="408"/>
      <c r="P1" s="408"/>
      <c r="Q1" s="408"/>
      <c r="R1" s="408"/>
      <c r="S1" s="408"/>
      <c r="T1" s="341"/>
      <c r="U1" s="342"/>
    </row>
    <row r="2" spans="1:222" s="343" customFormat="1" ht="79.5" customHeight="1" x14ac:dyDescent="0.25">
      <c r="A2" s="339"/>
      <c r="B2" s="409" t="s">
        <v>579</v>
      </c>
      <c r="C2" s="409"/>
      <c r="D2" s="409"/>
      <c r="E2" s="409"/>
      <c r="F2" s="410" t="s">
        <v>6</v>
      </c>
      <c r="G2" s="410"/>
      <c r="H2" s="410" t="s">
        <v>426</v>
      </c>
      <c r="I2" s="410"/>
      <c r="J2" s="316" t="s">
        <v>580</v>
      </c>
      <c r="K2" s="411" t="s">
        <v>581</v>
      </c>
      <c r="L2" s="411"/>
      <c r="M2" s="410" t="s">
        <v>530</v>
      </c>
      <c r="N2" s="410"/>
      <c r="O2" s="410"/>
      <c r="P2" s="410"/>
      <c r="Q2" s="410"/>
      <c r="R2" s="410"/>
      <c r="S2" s="410"/>
      <c r="T2" s="410"/>
      <c r="U2" s="410"/>
    </row>
    <row r="3" spans="1:222" s="350" customFormat="1" ht="75" customHeight="1" x14ac:dyDescent="0.25">
      <c r="A3" s="344"/>
      <c r="B3" s="345" t="s">
        <v>465</v>
      </c>
      <c r="C3" s="346" t="s">
        <v>466</v>
      </c>
      <c r="D3" s="346" t="s">
        <v>468</v>
      </c>
      <c r="E3" s="346" t="s">
        <v>467</v>
      </c>
      <c r="F3" s="347" t="s">
        <v>5</v>
      </c>
      <c r="G3" s="347" t="s">
        <v>10</v>
      </c>
      <c r="H3" s="347" t="s">
        <v>356</v>
      </c>
      <c r="I3" s="347" t="s">
        <v>12</v>
      </c>
      <c r="J3" s="347" t="s">
        <v>13</v>
      </c>
      <c r="K3" s="347" t="s">
        <v>14</v>
      </c>
      <c r="L3" s="347" t="s">
        <v>15</v>
      </c>
      <c r="M3" s="347" t="s">
        <v>16</v>
      </c>
      <c r="N3" s="347" t="s">
        <v>9</v>
      </c>
      <c r="O3" s="347" t="s">
        <v>17</v>
      </c>
      <c r="P3" s="347" t="s">
        <v>541</v>
      </c>
      <c r="Q3" s="348" t="s">
        <v>18</v>
      </c>
      <c r="R3" s="348" t="s">
        <v>19</v>
      </c>
      <c r="S3" s="349" t="s">
        <v>560</v>
      </c>
      <c r="T3" s="349" t="s">
        <v>434</v>
      </c>
      <c r="U3" s="349" t="s">
        <v>542</v>
      </c>
      <c r="Y3" s="382" t="s">
        <v>439</v>
      </c>
      <c r="Z3" s="382" t="s">
        <v>440</v>
      </c>
      <c r="AA3" s="382" t="s">
        <v>473</v>
      </c>
      <c r="AB3" s="382" t="s">
        <v>474</v>
      </c>
    </row>
    <row r="4" spans="1:222" s="383" customFormat="1" ht="134.25" customHeight="1" x14ac:dyDescent="0.25">
      <c r="A4" s="385">
        <v>1</v>
      </c>
      <c r="B4" s="351" t="s">
        <v>577</v>
      </c>
      <c r="C4" s="351" t="s">
        <v>471</v>
      </c>
      <c r="D4" s="351" t="s">
        <v>469</v>
      </c>
      <c r="E4" s="351" t="s">
        <v>470</v>
      </c>
      <c r="F4" s="351" t="s">
        <v>457</v>
      </c>
      <c r="G4" s="351" t="s">
        <v>2</v>
      </c>
      <c r="H4" s="352" t="s">
        <v>359</v>
      </c>
      <c r="I4" s="351" t="s">
        <v>548</v>
      </c>
      <c r="J4" s="351" t="s">
        <v>49</v>
      </c>
      <c r="K4" s="352" t="s">
        <v>20</v>
      </c>
      <c r="L4" s="351" t="s">
        <v>582</v>
      </c>
      <c r="M4" s="351" t="s">
        <v>431</v>
      </c>
      <c r="N4" s="386" t="s">
        <v>255</v>
      </c>
      <c r="O4" s="351" t="s">
        <v>341</v>
      </c>
      <c r="P4" s="351" t="s">
        <v>589</v>
      </c>
      <c r="Q4" s="353" t="s">
        <v>251</v>
      </c>
      <c r="R4" s="353" t="s">
        <v>41</v>
      </c>
      <c r="S4" s="354">
        <v>4826385070.9716883</v>
      </c>
      <c r="T4" s="354">
        <f>+'Plan Financiero 2023'!F5</f>
        <v>4733369314</v>
      </c>
      <c r="U4" s="354">
        <f>'Plan Financiero 2023'!H5</f>
        <v>93015756.971688271</v>
      </c>
      <c r="V4" s="382" t="b">
        <f>+S4=Y4</f>
        <v>1</v>
      </c>
      <c r="W4" s="382" t="b">
        <f>T4=Z4</f>
        <v>1</v>
      </c>
      <c r="X4" s="382" t="b">
        <f>U4=AB4</f>
        <v>1</v>
      </c>
      <c r="Y4" s="382">
        <v>4826385070.9716883</v>
      </c>
      <c r="Z4" s="382">
        <v>4733369314</v>
      </c>
      <c r="AA4" s="382">
        <v>93015756.971688271</v>
      </c>
      <c r="AB4" s="382">
        <v>93015756.971688271</v>
      </c>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row>
    <row r="5" spans="1:222" s="382" customFormat="1" ht="165" customHeight="1" x14ac:dyDescent="0.25">
      <c r="A5" s="385">
        <f>A4+1</f>
        <v>2</v>
      </c>
      <c r="B5" s="351" t="s">
        <v>577</v>
      </c>
      <c r="C5" s="351" t="s">
        <v>471</v>
      </c>
      <c r="D5" s="351" t="s">
        <v>469</v>
      </c>
      <c r="E5" s="351" t="s">
        <v>470</v>
      </c>
      <c r="F5" s="351" t="s">
        <v>457</v>
      </c>
      <c r="G5" s="351" t="s">
        <v>2</v>
      </c>
      <c r="H5" s="352" t="s">
        <v>359</v>
      </c>
      <c r="I5" s="351" t="s">
        <v>548</v>
      </c>
      <c r="J5" s="351" t="s">
        <v>49</v>
      </c>
      <c r="K5" s="352" t="s">
        <v>20</v>
      </c>
      <c r="L5" s="351" t="s">
        <v>582</v>
      </c>
      <c r="M5" s="351" t="s">
        <v>433</v>
      </c>
      <c r="N5" s="386" t="s">
        <v>335</v>
      </c>
      <c r="O5" s="351" t="s">
        <v>336</v>
      </c>
      <c r="P5" s="351" t="s">
        <v>533</v>
      </c>
      <c r="Q5" s="353" t="s">
        <v>338</v>
      </c>
      <c r="R5" s="353" t="s">
        <v>432</v>
      </c>
      <c r="S5" s="354">
        <v>10113616335.25</v>
      </c>
      <c r="T5" s="354">
        <f>+'Plan Financiero 2023'!F6</f>
        <v>1361775332</v>
      </c>
      <c r="U5" s="354">
        <f>'Plan Financiero 2023'!H6</f>
        <v>3318436370</v>
      </c>
      <c r="V5" s="382" t="b">
        <f t="shared" ref="V5:V21" si="0">+S5=Y5</f>
        <v>1</v>
      </c>
      <c r="W5" s="382" t="b">
        <f t="shared" ref="W5:W21" si="1">T5=Z5</f>
        <v>0</v>
      </c>
      <c r="X5" s="382" t="b">
        <f t="shared" ref="X5:X21" si="2">U5=AB5</f>
        <v>1</v>
      </c>
      <c r="Y5" s="382">
        <v>10113616335.25</v>
      </c>
      <c r="Z5" s="382">
        <v>1321366632</v>
      </c>
      <c r="AA5" s="382">
        <v>8792249703.25</v>
      </c>
      <c r="AB5" s="382">
        <v>3318436370</v>
      </c>
    </row>
    <row r="6" spans="1:222" s="382" customFormat="1" ht="113.25" customHeight="1" x14ac:dyDescent="0.25">
      <c r="A6" s="385">
        <f t="shared" ref="A6:A21" si="3">A5+1</f>
        <v>3</v>
      </c>
      <c r="B6" s="351" t="s">
        <v>577</v>
      </c>
      <c r="C6" s="351" t="s">
        <v>471</v>
      </c>
      <c r="D6" s="351" t="s">
        <v>469</v>
      </c>
      <c r="E6" s="351" t="s">
        <v>470</v>
      </c>
      <c r="F6" s="351" t="s">
        <v>457</v>
      </c>
      <c r="G6" s="351" t="s">
        <v>2</v>
      </c>
      <c r="H6" s="352" t="s">
        <v>359</v>
      </c>
      <c r="I6" s="351" t="s">
        <v>548</v>
      </c>
      <c r="J6" s="351" t="s">
        <v>49</v>
      </c>
      <c r="K6" s="352" t="s">
        <v>20</v>
      </c>
      <c r="L6" s="351" t="s">
        <v>582</v>
      </c>
      <c r="M6" s="351" t="s">
        <v>34</v>
      </c>
      <c r="N6" s="351" t="s">
        <v>25</v>
      </c>
      <c r="O6" s="351" t="s">
        <v>342</v>
      </c>
      <c r="P6" s="351" t="s">
        <v>590</v>
      </c>
      <c r="Q6" s="353" t="s">
        <v>22</v>
      </c>
      <c r="R6" s="353" t="s">
        <v>42</v>
      </c>
      <c r="S6" s="355">
        <v>30873657728.799999</v>
      </c>
      <c r="T6" s="354">
        <f>+'Plan Financiero 2023'!F7</f>
        <v>30378393446.200001</v>
      </c>
      <c r="U6" s="354">
        <f>'Plan Financiero 2023'!H7</f>
        <v>495264282.59999847</v>
      </c>
      <c r="V6" s="382" t="b">
        <f t="shared" si="0"/>
        <v>1</v>
      </c>
      <c r="W6" s="382" t="b">
        <f t="shared" si="1"/>
        <v>0</v>
      </c>
      <c r="X6" s="382" t="b">
        <f t="shared" si="2"/>
        <v>0</v>
      </c>
      <c r="Y6" s="382">
        <v>30873657728.799999</v>
      </c>
      <c r="Z6" s="382">
        <v>30376641746.200001</v>
      </c>
      <c r="AA6" s="382">
        <v>497015982.59999847</v>
      </c>
      <c r="AB6" s="382">
        <v>497015982.59999847</v>
      </c>
    </row>
    <row r="7" spans="1:222" s="382" customFormat="1" ht="320.25" customHeight="1" x14ac:dyDescent="0.25">
      <c r="A7" s="385">
        <f t="shared" si="3"/>
        <v>4</v>
      </c>
      <c r="B7" s="351" t="s">
        <v>577</v>
      </c>
      <c r="C7" s="351" t="s">
        <v>501</v>
      </c>
      <c r="D7" s="351" t="s">
        <v>502</v>
      </c>
      <c r="E7" s="358" t="s">
        <v>503</v>
      </c>
      <c r="F7" s="351" t="s">
        <v>457</v>
      </c>
      <c r="G7" s="351" t="s">
        <v>1</v>
      </c>
      <c r="H7" s="352" t="s">
        <v>360</v>
      </c>
      <c r="I7" s="351" t="s">
        <v>549</v>
      </c>
      <c r="J7" s="351" t="s">
        <v>49</v>
      </c>
      <c r="K7" s="351" t="s">
        <v>511</v>
      </c>
      <c r="L7" s="351" t="s">
        <v>584</v>
      </c>
      <c r="M7" s="351" t="s">
        <v>30</v>
      </c>
      <c r="N7" s="351" t="s">
        <v>31</v>
      </c>
      <c r="O7" s="357" t="s">
        <v>534</v>
      </c>
      <c r="P7" s="387" t="s">
        <v>591</v>
      </c>
      <c r="Q7" s="353" t="s">
        <v>33</v>
      </c>
      <c r="R7" s="353" t="s">
        <v>258</v>
      </c>
      <c r="S7" s="356">
        <v>14600486338.460001</v>
      </c>
      <c r="T7" s="354">
        <f>+'Plan Financiero 2023'!F8</f>
        <v>10659639783.24</v>
      </c>
      <c r="U7" s="354">
        <f>'Plan Financiero 2023'!H8</f>
        <v>3940846555.2200012</v>
      </c>
      <c r="V7" s="382" t="b">
        <f t="shared" si="0"/>
        <v>1</v>
      </c>
      <c r="W7" s="382" t="b">
        <f t="shared" si="1"/>
        <v>1</v>
      </c>
      <c r="X7" s="382" t="b">
        <f t="shared" si="2"/>
        <v>1</v>
      </c>
      <c r="Y7" s="382">
        <v>14600486338.460001</v>
      </c>
      <c r="Z7" s="382">
        <v>10659639783.24</v>
      </c>
      <c r="AA7" s="382">
        <v>3940846555.2200012</v>
      </c>
      <c r="AB7" s="382">
        <v>3940846555.2200012</v>
      </c>
    </row>
    <row r="8" spans="1:222" s="382" customFormat="1" ht="241.5" customHeight="1" x14ac:dyDescent="0.25">
      <c r="A8" s="385">
        <f t="shared" si="3"/>
        <v>5</v>
      </c>
      <c r="B8" s="351" t="s">
        <v>577</v>
      </c>
      <c r="C8" s="351" t="s">
        <v>471</v>
      </c>
      <c r="D8" s="351" t="s">
        <v>469</v>
      </c>
      <c r="E8" s="351" t="s">
        <v>470</v>
      </c>
      <c r="F8" s="351" t="s">
        <v>457</v>
      </c>
      <c r="G8" s="351" t="s">
        <v>3</v>
      </c>
      <c r="H8" s="352" t="s">
        <v>359</v>
      </c>
      <c r="I8" s="351" t="s">
        <v>548</v>
      </c>
      <c r="J8" s="357" t="s">
        <v>51</v>
      </c>
      <c r="K8" s="352" t="s">
        <v>20</v>
      </c>
      <c r="L8" s="351" t="s">
        <v>582</v>
      </c>
      <c r="M8" s="351" t="s">
        <v>537</v>
      </c>
      <c r="N8" s="358" t="s">
        <v>47</v>
      </c>
      <c r="O8" s="358" t="s">
        <v>592</v>
      </c>
      <c r="P8" s="358" t="s">
        <v>593</v>
      </c>
      <c r="Q8" s="353" t="s">
        <v>347</v>
      </c>
      <c r="R8" s="353" t="s">
        <v>45</v>
      </c>
      <c r="S8" s="354">
        <v>4836566193</v>
      </c>
      <c r="T8" s="354">
        <f>+'Plan Financiero 2023'!F9</f>
        <v>4304183850</v>
      </c>
      <c r="U8" s="354">
        <f>'Plan Financiero 2023'!H9</f>
        <v>532382343</v>
      </c>
      <c r="V8" s="382" t="b">
        <f t="shared" si="0"/>
        <v>1</v>
      </c>
      <c r="W8" s="382" t="b">
        <f t="shared" si="1"/>
        <v>1</v>
      </c>
      <c r="X8" s="382" t="b">
        <f t="shared" si="2"/>
        <v>1</v>
      </c>
      <c r="Y8" s="382">
        <v>4836566193</v>
      </c>
      <c r="Z8" s="382">
        <v>4304183850</v>
      </c>
      <c r="AA8" s="382">
        <v>532382343</v>
      </c>
      <c r="AB8" s="382">
        <v>532382343</v>
      </c>
    </row>
    <row r="9" spans="1:222" s="382" customFormat="1" ht="162" customHeight="1" x14ac:dyDescent="0.25">
      <c r="A9" s="385">
        <f t="shared" si="3"/>
        <v>6</v>
      </c>
      <c r="B9" s="351" t="s">
        <v>646</v>
      </c>
      <c r="C9" s="351" t="s">
        <v>563</v>
      </c>
      <c r="D9" s="351" t="s">
        <v>532</v>
      </c>
      <c r="E9" s="351" t="s">
        <v>564</v>
      </c>
      <c r="F9" s="352" t="s">
        <v>457</v>
      </c>
      <c r="G9" s="351" t="s">
        <v>2</v>
      </c>
      <c r="H9" s="352" t="s">
        <v>339</v>
      </c>
      <c r="I9" s="351" t="s">
        <v>550</v>
      </c>
      <c r="J9" s="357" t="s">
        <v>325</v>
      </c>
      <c r="K9" s="351" t="s">
        <v>326</v>
      </c>
      <c r="L9" s="351" t="s">
        <v>585</v>
      </c>
      <c r="M9" s="351" t="s">
        <v>282</v>
      </c>
      <c r="N9" s="310" t="s">
        <v>290</v>
      </c>
      <c r="O9" s="310" t="s">
        <v>562</v>
      </c>
      <c r="P9" s="351" t="s">
        <v>343</v>
      </c>
      <c r="Q9" s="353" t="s">
        <v>338</v>
      </c>
      <c r="R9" s="353" t="s">
        <v>315</v>
      </c>
      <c r="S9" s="359">
        <v>10381726100</v>
      </c>
      <c r="T9" s="354">
        <f>+'Plan Financiero 2023'!F10</f>
        <v>9062364025</v>
      </c>
      <c r="U9" s="354">
        <f>'Plan Financiero 2023'!H10</f>
        <v>1319362075</v>
      </c>
      <c r="V9" s="382" t="b">
        <f t="shared" si="0"/>
        <v>1</v>
      </c>
      <c r="W9" s="382" t="b">
        <f t="shared" si="1"/>
        <v>0</v>
      </c>
      <c r="X9" s="382" t="b">
        <f t="shared" si="2"/>
        <v>0</v>
      </c>
      <c r="Y9" s="382">
        <v>10381726100</v>
      </c>
      <c r="Z9" s="382">
        <v>9067564025</v>
      </c>
      <c r="AA9" s="382">
        <v>1314162075</v>
      </c>
      <c r="AB9" s="382">
        <v>1314162075</v>
      </c>
    </row>
    <row r="10" spans="1:222" s="382" customFormat="1" ht="175.5" customHeight="1" x14ac:dyDescent="0.25">
      <c r="A10" s="385">
        <f t="shared" si="3"/>
        <v>7</v>
      </c>
      <c r="B10" s="351" t="s">
        <v>646</v>
      </c>
      <c r="C10" s="351" t="s">
        <v>563</v>
      </c>
      <c r="D10" s="351" t="s">
        <v>532</v>
      </c>
      <c r="E10" s="351" t="s">
        <v>564</v>
      </c>
      <c r="F10" s="352" t="s">
        <v>457</v>
      </c>
      <c r="G10" s="351" t="s">
        <v>2</v>
      </c>
      <c r="H10" s="352" t="s">
        <v>339</v>
      </c>
      <c r="I10" s="351" t="s">
        <v>550</v>
      </c>
      <c r="J10" s="360" t="s">
        <v>325</v>
      </c>
      <c r="K10" s="351" t="s">
        <v>326</v>
      </c>
      <c r="L10" s="351" t="s">
        <v>585</v>
      </c>
      <c r="M10" s="351" t="s">
        <v>283</v>
      </c>
      <c r="N10" s="310" t="s">
        <v>291</v>
      </c>
      <c r="O10" s="310" t="s">
        <v>299</v>
      </c>
      <c r="P10" s="351" t="s">
        <v>327</v>
      </c>
      <c r="Q10" s="353" t="s">
        <v>346</v>
      </c>
      <c r="R10" s="353" t="s">
        <v>640</v>
      </c>
      <c r="S10" s="359">
        <v>518300000</v>
      </c>
      <c r="T10" s="354">
        <f>+'Plan Financiero 2023'!F11</f>
        <v>381270408</v>
      </c>
      <c r="U10" s="354">
        <f>'Plan Financiero 2023'!H11</f>
        <v>137029592</v>
      </c>
      <c r="V10" s="382" t="b">
        <f t="shared" si="0"/>
        <v>1</v>
      </c>
      <c r="W10" s="382" t="b">
        <f t="shared" si="1"/>
        <v>1</v>
      </c>
      <c r="X10" s="382" t="b">
        <f t="shared" si="2"/>
        <v>1</v>
      </c>
      <c r="Y10" s="382">
        <v>518300000</v>
      </c>
      <c r="Z10" s="382">
        <v>381270408</v>
      </c>
      <c r="AA10" s="382">
        <v>137029592</v>
      </c>
      <c r="AB10" s="382">
        <v>137029592</v>
      </c>
    </row>
    <row r="11" spans="1:222" s="382" customFormat="1" ht="409.5" customHeight="1" x14ac:dyDescent="0.25">
      <c r="A11" s="385">
        <f t="shared" si="3"/>
        <v>8</v>
      </c>
      <c r="B11" s="351" t="s">
        <v>577</v>
      </c>
      <c r="C11" s="351" t="s">
        <v>565</v>
      </c>
      <c r="D11" s="351" t="s">
        <v>566</v>
      </c>
      <c r="E11" s="358" t="s">
        <v>567</v>
      </c>
      <c r="F11" s="352" t="s">
        <v>457</v>
      </c>
      <c r="G11" s="351" t="s">
        <v>2</v>
      </c>
      <c r="H11" s="352" t="s">
        <v>358</v>
      </c>
      <c r="I11" s="352" t="s">
        <v>357</v>
      </c>
      <c r="J11" s="357" t="s">
        <v>353</v>
      </c>
      <c r="K11" s="376" t="s">
        <v>329</v>
      </c>
      <c r="L11" s="351" t="s">
        <v>582</v>
      </c>
      <c r="M11" s="351" t="s">
        <v>340</v>
      </c>
      <c r="N11" s="362" t="s">
        <v>348</v>
      </c>
      <c r="O11" s="351" t="s">
        <v>456</v>
      </c>
      <c r="P11" s="351" t="s">
        <v>349</v>
      </c>
      <c r="Q11" s="353" t="s">
        <v>354</v>
      </c>
      <c r="R11" s="353" t="s">
        <v>613</v>
      </c>
      <c r="S11" s="359">
        <v>17004028000</v>
      </c>
      <c r="T11" s="354">
        <f>+'Plan Financiero 2023'!F12</f>
        <v>6112636724</v>
      </c>
      <c r="U11" s="354">
        <f>'Plan Financiero 2023'!H12</f>
        <v>6644242800</v>
      </c>
      <c r="V11" s="382" t="b">
        <f t="shared" si="0"/>
        <v>1</v>
      </c>
      <c r="W11" s="382" t="b">
        <f t="shared" si="1"/>
        <v>0</v>
      </c>
      <c r="X11" s="382" t="b">
        <f t="shared" si="2"/>
        <v>1</v>
      </c>
      <c r="Y11" s="382">
        <v>17004028000</v>
      </c>
      <c r="Z11" s="382">
        <v>6111826724</v>
      </c>
      <c r="AA11" s="382">
        <v>10892201276</v>
      </c>
      <c r="AB11" s="382">
        <v>6644242800</v>
      </c>
    </row>
    <row r="12" spans="1:222" s="382" customFormat="1" ht="202.5" customHeight="1" x14ac:dyDescent="0.25">
      <c r="A12" s="385">
        <f t="shared" si="3"/>
        <v>9</v>
      </c>
      <c r="B12" s="351" t="s">
        <v>646</v>
      </c>
      <c r="C12" s="351" t="s">
        <v>563</v>
      </c>
      <c r="D12" s="351" t="s">
        <v>532</v>
      </c>
      <c r="E12" s="351" t="s">
        <v>564</v>
      </c>
      <c r="F12" s="351" t="s">
        <v>457</v>
      </c>
      <c r="G12" s="351" t="s">
        <v>3</v>
      </c>
      <c r="H12" s="362" t="s">
        <v>350</v>
      </c>
      <c r="I12" s="351" t="s">
        <v>550</v>
      </c>
      <c r="J12" s="357" t="s">
        <v>544</v>
      </c>
      <c r="K12" s="357" t="s">
        <v>326</v>
      </c>
      <c r="L12" s="351" t="s">
        <v>586</v>
      </c>
      <c r="M12" s="310" t="s">
        <v>479</v>
      </c>
      <c r="N12" s="357" t="s">
        <v>480</v>
      </c>
      <c r="O12" s="310" t="s">
        <v>351</v>
      </c>
      <c r="P12" s="310" t="s">
        <v>512</v>
      </c>
      <c r="Q12" s="353" t="s">
        <v>334</v>
      </c>
      <c r="R12" s="353" t="s">
        <v>355</v>
      </c>
      <c r="S12" s="359">
        <v>0</v>
      </c>
      <c r="T12" s="359">
        <v>0</v>
      </c>
      <c r="U12" s="359">
        <v>0</v>
      </c>
      <c r="V12" s="382" t="b">
        <f t="shared" si="0"/>
        <v>1</v>
      </c>
      <c r="W12" s="382" t="b">
        <f t="shared" si="1"/>
        <v>1</v>
      </c>
      <c r="X12" s="382" t="b">
        <f t="shared" si="2"/>
        <v>1</v>
      </c>
    </row>
    <row r="13" spans="1:222" s="382" customFormat="1" ht="154.5" customHeight="1" x14ac:dyDescent="0.25">
      <c r="A13" s="385">
        <f t="shared" si="3"/>
        <v>10</v>
      </c>
      <c r="B13" s="351" t="s">
        <v>577</v>
      </c>
      <c r="C13" s="351" t="s">
        <v>471</v>
      </c>
      <c r="D13" s="351" t="s">
        <v>469</v>
      </c>
      <c r="E13" s="351" t="s">
        <v>500</v>
      </c>
      <c r="F13" s="351" t="s">
        <v>457</v>
      </c>
      <c r="G13" s="351" t="s">
        <v>3</v>
      </c>
      <c r="H13" s="362" t="s">
        <v>350</v>
      </c>
      <c r="I13" s="351" t="s">
        <v>550</v>
      </c>
      <c r="J13" s="357" t="s">
        <v>545</v>
      </c>
      <c r="K13" s="357" t="s">
        <v>499</v>
      </c>
      <c r="L13" s="351" t="s">
        <v>594</v>
      </c>
      <c r="M13" s="310" t="s">
        <v>481</v>
      </c>
      <c r="N13" s="357" t="s">
        <v>480</v>
      </c>
      <c r="O13" s="310" t="s">
        <v>351</v>
      </c>
      <c r="P13" s="310" t="s">
        <v>513</v>
      </c>
      <c r="Q13" s="353" t="s">
        <v>334</v>
      </c>
      <c r="R13" s="353" t="s">
        <v>355</v>
      </c>
      <c r="S13" s="359">
        <v>0</v>
      </c>
      <c r="T13" s="359">
        <v>0</v>
      </c>
      <c r="U13" s="359">
        <v>0</v>
      </c>
      <c r="V13" s="382" t="b">
        <f t="shared" si="0"/>
        <v>1</v>
      </c>
      <c r="W13" s="382" t="b">
        <f t="shared" si="1"/>
        <v>1</v>
      </c>
      <c r="X13" s="382" t="b">
        <f t="shared" si="2"/>
        <v>1</v>
      </c>
    </row>
    <row r="14" spans="1:222" s="384" customFormat="1" ht="204.75" customHeight="1" x14ac:dyDescent="0.25">
      <c r="A14" s="385">
        <f t="shared" si="3"/>
        <v>11</v>
      </c>
      <c r="B14" s="351" t="s">
        <v>577</v>
      </c>
      <c r="C14" s="351" t="s">
        <v>501</v>
      </c>
      <c r="D14" s="351" t="s">
        <v>502</v>
      </c>
      <c r="E14" s="358" t="s">
        <v>504</v>
      </c>
      <c r="F14" s="351" t="s">
        <v>457</v>
      </c>
      <c r="G14" s="351" t="s">
        <v>2</v>
      </c>
      <c r="H14" s="352" t="s">
        <v>358</v>
      </c>
      <c r="I14" s="351" t="s">
        <v>551</v>
      </c>
      <c r="J14" s="351" t="s">
        <v>506</v>
      </c>
      <c r="K14" s="357" t="s">
        <v>329</v>
      </c>
      <c r="L14" s="351" t="s">
        <v>583</v>
      </c>
      <c r="M14" s="357" t="s">
        <v>482</v>
      </c>
      <c r="N14" s="357" t="s">
        <v>483</v>
      </c>
      <c r="O14" s="351" t="s">
        <v>514</v>
      </c>
      <c r="P14" s="351" t="s">
        <v>515</v>
      </c>
      <c r="Q14" s="353" t="s">
        <v>553</v>
      </c>
      <c r="R14" s="353" t="s">
        <v>555</v>
      </c>
      <c r="S14" s="359">
        <v>2771970825</v>
      </c>
      <c r="T14" s="354">
        <f>+'Plan Financiero 2023'!F13</f>
        <v>0</v>
      </c>
      <c r="U14" s="354">
        <f>'Plan Financiero 2023'!H13</f>
        <v>1995818994</v>
      </c>
      <c r="V14" s="382" t="b">
        <f t="shared" si="0"/>
        <v>1</v>
      </c>
      <c r="W14" s="382" t="b">
        <f t="shared" si="1"/>
        <v>1</v>
      </c>
      <c r="X14" s="382" t="b">
        <f t="shared" si="2"/>
        <v>1</v>
      </c>
      <c r="Y14" s="382">
        <v>2771970825</v>
      </c>
      <c r="Z14" s="382">
        <v>0</v>
      </c>
      <c r="AA14" s="382">
        <v>2771970825</v>
      </c>
      <c r="AB14" s="382">
        <v>1995818994</v>
      </c>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row>
    <row r="15" spans="1:222" s="384" customFormat="1" ht="120.75" customHeight="1" x14ac:dyDescent="0.25">
      <c r="A15" s="385">
        <f t="shared" si="3"/>
        <v>12</v>
      </c>
      <c r="B15" s="351" t="s">
        <v>577</v>
      </c>
      <c r="C15" s="351" t="s">
        <v>501</v>
      </c>
      <c r="D15" s="351" t="s">
        <v>502</v>
      </c>
      <c r="E15" s="358" t="s">
        <v>568</v>
      </c>
      <c r="F15" s="351" t="s">
        <v>457</v>
      </c>
      <c r="G15" s="351" t="s">
        <v>2</v>
      </c>
      <c r="H15" s="362" t="s">
        <v>350</v>
      </c>
      <c r="I15" s="351" t="s">
        <v>543</v>
      </c>
      <c r="J15" s="351" t="s">
        <v>507</v>
      </c>
      <c r="K15" s="357" t="s">
        <v>329</v>
      </c>
      <c r="L15" s="357" t="s">
        <v>574</v>
      </c>
      <c r="M15" s="357" t="s">
        <v>484</v>
      </c>
      <c r="N15" s="357" t="s">
        <v>485</v>
      </c>
      <c r="O15" s="357" t="s">
        <v>516</v>
      </c>
      <c r="P15" s="351" t="s">
        <v>517</v>
      </c>
      <c r="Q15" s="353" t="s">
        <v>554</v>
      </c>
      <c r="R15" s="353" t="s">
        <v>555</v>
      </c>
      <c r="S15" s="359">
        <v>545637000</v>
      </c>
      <c r="T15" s="354">
        <f>+'Plan Financiero 2023'!F14</f>
        <v>2037700</v>
      </c>
      <c r="U15" s="354">
        <f>'Plan Financiero 2023'!H14</f>
        <v>385955503</v>
      </c>
      <c r="V15" s="382" t="b">
        <f t="shared" si="0"/>
        <v>1</v>
      </c>
      <c r="W15" s="382" t="b">
        <f t="shared" si="1"/>
        <v>1</v>
      </c>
      <c r="X15" s="382" t="b">
        <f t="shared" si="2"/>
        <v>1</v>
      </c>
      <c r="Y15" s="382">
        <v>545637000</v>
      </c>
      <c r="Z15" s="382">
        <v>2037700</v>
      </c>
      <c r="AA15" s="382">
        <v>543599300</v>
      </c>
      <c r="AB15" s="382">
        <v>385955503</v>
      </c>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row>
    <row r="16" spans="1:222" s="384" customFormat="1" ht="96.75" customHeight="1" x14ac:dyDescent="0.25">
      <c r="A16" s="385">
        <f t="shared" si="3"/>
        <v>13</v>
      </c>
      <c r="B16" s="351" t="s">
        <v>577</v>
      </c>
      <c r="C16" s="351" t="s">
        <v>501</v>
      </c>
      <c r="D16" s="351" t="s">
        <v>502</v>
      </c>
      <c r="E16" s="358" t="s">
        <v>568</v>
      </c>
      <c r="F16" s="351" t="s">
        <v>457</v>
      </c>
      <c r="G16" s="351" t="s">
        <v>3</v>
      </c>
      <c r="H16" s="362" t="s">
        <v>350</v>
      </c>
      <c r="I16" s="351" t="s">
        <v>595</v>
      </c>
      <c r="J16" s="351" t="s">
        <v>508</v>
      </c>
      <c r="K16" s="357" t="s">
        <v>329</v>
      </c>
      <c r="L16" s="357" t="s">
        <v>574</v>
      </c>
      <c r="M16" s="357" t="s">
        <v>486</v>
      </c>
      <c r="N16" s="357" t="s">
        <v>487</v>
      </c>
      <c r="O16" s="351" t="s">
        <v>518</v>
      </c>
      <c r="P16" s="351" t="s">
        <v>519</v>
      </c>
      <c r="Q16" s="353" t="s">
        <v>556</v>
      </c>
      <c r="R16" s="353" t="s">
        <v>555</v>
      </c>
      <c r="S16" s="359">
        <v>2997115621</v>
      </c>
      <c r="T16" s="354">
        <f>+'Plan Financiero 2023'!F15</f>
        <v>0</v>
      </c>
      <c r="U16" s="354">
        <f>'Plan Financiero 2023'!H15</f>
        <v>1888182850</v>
      </c>
      <c r="V16" s="382" t="b">
        <f t="shared" si="0"/>
        <v>1</v>
      </c>
      <c r="W16" s="382" t="b">
        <f t="shared" si="1"/>
        <v>1</v>
      </c>
      <c r="X16" s="382" t="b">
        <f t="shared" si="2"/>
        <v>1</v>
      </c>
      <c r="Y16" s="382">
        <v>2997115621</v>
      </c>
      <c r="Z16" s="382">
        <v>0</v>
      </c>
      <c r="AA16" s="382">
        <v>2997115621</v>
      </c>
      <c r="AB16" s="382">
        <v>1888182850</v>
      </c>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row>
    <row r="17" spans="1:222" s="384" customFormat="1" ht="147" customHeight="1" x14ac:dyDescent="0.25">
      <c r="A17" s="385">
        <f t="shared" si="3"/>
        <v>14</v>
      </c>
      <c r="B17" s="351" t="s">
        <v>577</v>
      </c>
      <c r="C17" s="351" t="s">
        <v>471</v>
      </c>
      <c r="D17" s="351" t="s">
        <v>469</v>
      </c>
      <c r="E17" s="351" t="s">
        <v>500</v>
      </c>
      <c r="F17" s="351" t="s">
        <v>457</v>
      </c>
      <c r="G17" s="351" t="s">
        <v>3</v>
      </c>
      <c r="H17" s="362" t="s">
        <v>350</v>
      </c>
      <c r="I17" s="351" t="s">
        <v>595</v>
      </c>
      <c r="J17" s="351" t="s">
        <v>506</v>
      </c>
      <c r="K17" s="357" t="s">
        <v>329</v>
      </c>
      <c r="L17" s="357" t="s">
        <v>574</v>
      </c>
      <c r="M17" s="357" t="s">
        <v>488</v>
      </c>
      <c r="N17" s="357" t="s">
        <v>489</v>
      </c>
      <c r="O17" s="357" t="s">
        <v>520</v>
      </c>
      <c r="P17" s="351" t="s">
        <v>521</v>
      </c>
      <c r="Q17" s="353" t="s">
        <v>556</v>
      </c>
      <c r="R17" s="353" t="s">
        <v>555</v>
      </c>
      <c r="S17" s="359">
        <v>1794652064</v>
      </c>
      <c r="T17" s="354">
        <f>+'Plan Financiero 2023'!F16</f>
        <v>0</v>
      </c>
      <c r="U17" s="354">
        <f>'Plan Financiero 2023'!H16</f>
        <v>1794652064</v>
      </c>
      <c r="V17" s="382" t="b">
        <f t="shared" si="0"/>
        <v>1</v>
      </c>
      <c r="W17" s="382" t="b">
        <f t="shared" si="1"/>
        <v>1</v>
      </c>
      <c r="X17" s="382" t="b">
        <f t="shared" si="2"/>
        <v>1</v>
      </c>
      <c r="Y17" s="382">
        <v>1794652064</v>
      </c>
      <c r="Z17" s="382">
        <v>0</v>
      </c>
      <c r="AA17" s="382">
        <v>1794652064</v>
      </c>
      <c r="AB17" s="382">
        <v>1794652064</v>
      </c>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row>
    <row r="18" spans="1:222" s="384" customFormat="1" ht="191.25" customHeight="1" x14ac:dyDescent="0.25">
      <c r="A18" s="385">
        <f t="shared" si="3"/>
        <v>15</v>
      </c>
      <c r="B18" s="351" t="s">
        <v>577</v>
      </c>
      <c r="C18" s="351" t="s">
        <v>501</v>
      </c>
      <c r="D18" s="351" t="s">
        <v>502</v>
      </c>
      <c r="E18" s="358" t="s">
        <v>568</v>
      </c>
      <c r="F18" s="351" t="s">
        <v>457</v>
      </c>
      <c r="G18" s="351" t="s">
        <v>2</v>
      </c>
      <c r="H18" s="362" t="s">
        <v>350</v>
      </c>
      <c r="I18" s="351" t="s">
        <v>543</v>
      </c>
      <c r="J18" s="351" t="s">
        <v>330</v>
      </c>
      <c r="K18" s="357" t="s">
        <v>329</v>
      </c>
      <c r="L18" s="357" t="s">
        <v>574</v>
      </c>
      <c r="M18" s="310" t="s">
        <v>490</v>
      </c>
      <c r="N18" s="357" t="s">
        <v>491</v>
      </c>
      <c r="O18" s="351" t="s">
        <v>522</v>
      </c>
      <c r="P18" s="351" t="s">
        <v>517</v>
      </c>
      <c r="Q18" s="353" t="s">
        <v>553</v>
      </c>
      <c r="R18" s="353" t="s">
        <v>555</v>
      </c>
      <c r="S18" s="359">
        <v>948204700</v>
      </c>
      <c r="T18" s="354">
        <f>+'Plan Financiero 2023'!F17</f>
        <v>35000000</v>
      </c>
      <c r="U18" s="354">
        <f>'Plan Financiero 2023'!H17</f>
        <v>913204700</v>
      </c>
      <c r="V18" s="382" t="b">
        <f t="shared" si="0"/>
        <v>1</v>
      </c>
      <c r="W18" s="382" t="b">
        <f t="shared" si="1"/>
        <v>1</v>
      </c>
      <c r="X18" s="382" t="b">
        <f t="shared" si="2"/>
        <v>1</v>
      </c>
      <c r="Y18" s="382">
        <v>948204700</v>
      </c>
      <c r="Z18" s="382">
        <v>35000000</v>
      </c>
      <c r="AA18" s="382">
        <v>913204700</v>
      </c>
      <c r="AB18" s="382">
        <v>913204700</v>
      </c>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row>
    <row r="19" spans="1:222" s="384" customFormat="1" ht="332.25" customHeight="1" x14ac:dyDescent="0.25">
      <c r="A19" s="385">
        <f t="shared" si="3"/>
        <v>16</v>
      </c>
      <c r="B19" s="351" t="s">
        <v>646</v>
      </c>
      <c r="C19" s="351" t="s">
        <v>563</v>
      </c>
      <c r="D19" s="351" t="s">
        <v>532</v>
      </c>
      <c r="E19" s="351" t="s">
        <v>564</v>
      </c>
      <c r="F19" s="351" t="s">
        <v>457</v>
      </c>
      <c r="G19" s="351" t="s">
        <v>3</v>
      </c>
      <c r="H19" s="352" t="s">
        <v>546</v>
      </c>
      <c r="I19" s="351" t="s">
        <v>547</v>
      </c>
      <c r="J19" s="351" t="s">
        <v>509</v>
      </c>
      <c r="K19" s="357" t="s">
        <v>326</v>
      </c>
      <c r="L19" s="351" t="s">
        <v>587</v>
      </c>
      <c r="M19" s="310" t="s">
        <v>492</v>
      </c>
      <c r="N19" s="357" t="s">
        <v>493</v>
      </c>
      <c r="O19" s="351" t="s">
        <v>535</v>
      </c>
      <c r="P19" s="351" t="s">
        <v>523</v>
      </c>
      <c r="Q19" s="353" t="s">
        <v>346</v>
      </c>
      <c r="R19" s="353" t="s">
        <v>557</v>
      </c>
      <c r="S19" s="359">
        <v>4781782871</v>
      </c>
      <c r="T19" s="354">
        <f>+'Plan Financiero 2023'!F18</f>
        <v>495348106</v>
      </c>
      <c r="U19" s="354">
        <f>'Plan Financiero 2023'!H18</f>
        <v>2614725200</v>
      </c>
      <c r="V19" s="382" t="b">
        <f t="shared" si="0"/>
        <v>1</v>
      </c>
      <c r="W19" s="382" t="b">
        <f t="shared" si="1"/>
        <v>1</v>
      </c>
      <c r="X19" s="382" t="b">
        <f t="shared" si="2"/>
        <v>1</v>
      </c>
      <c r="Y19" s="382">
        <v>4781782871</v>
      </c>
      <c r="Z19" s="382">
        <v>495348106</v>
      </c>
      <c r="AA19" s="382">
        <v>4286434765</v>
      </c>
      <c r="AB19" s="382">
        <v>2614725200</v>
      </c>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row>
    <row r="20" spans="1:222" s="384" customFormat="1" ht="343.5" customHeight="1" x14ac:dyDescent="0.25">
      <c r="A20" s="385">
        <f t="shared" si="3"/>
        <v>17</v>
      </c>
      <c r="B20" s="351" t="s">
        <v>647</v>
      </c>
      <c r="C20" s="351" t="s">
        <v>563</v>
      </c>
      <c r="D20" s="351" t="s">
        <v>532</v>
      </c>
      <c r="E20" s="351" t="s">
        <v>564</v>
      </c>
      <c r="F20" s="351" t="s">
        <v>457</v>
      </c>
      <c r="G20" s="351" t="s">
        <v>2</v>
      </c>
      <c r="H20" s="362" t="s">
        <v>350</v>
      </c>
      <c r="I20" s="351" t="s">
        <v>548</v>
      </c>
      <c r="J20" s="351" t="s">
        <v>510</v>
      </c>
      <c r="K20" s="357" t="s">
        <v>511</v>
      </c>
      <c r="L20" s="351" t="s">
        <v>584</v>
      </c>
      <c r="M20" s="310" t="s">
        <v>561</v>
      </c>
      <c r="N20" s="357" t="s">
        <v>496</v>
      </c>
      <c r="O20" s="351" t="s">
        <v>536</v>
      </c>
      <c r="P20" s="351" t="s">
        <v>538</v>
      </c>
      <c r="Q20" s="353" t="s">
        <v>558</v>
      </c>
      <c r="R20" s="353" t="s">
        <v>558</v>
      </c>
      <c r="S20" s="359">
        <v>871603197</v>
      </c>
      <c r="T20" s="354">
        <f>+'Plan Financiero 2023'!F19</f>
        <v>362781275</v>
      </c>
      <c r="U20" s="354">
        <f>'Plan Financiero 2023'!H19</f>
        <v>508821922</v>
      </c>
      <c r="V20" s="382" t="b">
        <f t="shared" si="0"/>
        <v>1</v>
      </c>
      <c r="W20" s="382" t="b">
        <f t="shared" si="1"/>
        <v>1</v>
      </c>
      <c r="X20" s="382" t="b">
        <f t="shared" si="2"/>
        <v>1</v>
      </c>
      <c r="Y20" s="382">
        <v>871603197</v>
      </c>
      <c r="Z20" s="382">
        <v>362781275</v>
      </c>
      <c r="AA20" s="382">
        <v>508821922</v>
      </c>
      <c r="AB20" s="382">
        <v>508821922</v>
      </c>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row>
    <row r="21" spans="1:222" s="384" customFormat="1" ht="223.5" customHeight="1" x14ac:dyDescent="0.25">
      <c r="A21" s="385">
        <f t="shared" si="3"/>
        <v>18</v>
      </c>
      <c r="B21" s="351" t="s">
        <v>577</v>
      </c>
      <c r="C21" s="351" t="s">
        <v>501</v>
      </c>
      <c r="D21" s="351" t="s">
        <v>502</v>
      </c>
      <c r="E21" s="358" t="s">
        <v>505</v>
      </c>
      <c r="F21" s="351" t="s">
        <v>457</v>
      </c>
      <c r="G21" s="351" t="s">
        <v>2</v>
      </c>
      <c r="H21" s="362" t="s">
        <v>350</v>
      </c>
      <c r="I21" s="351" t="s">
        <v>552</v>
      </c>
      <c r="J21" s="351" t="s">
        <v>264</v>
      </c>
      <c r="K21" s="357" t="s">
        <v>329</v>
      </c>
      <c r="L21" s="376" t="s">
        <v>588</v>
      </c>
      <c r="M21" s="310" t="s">
        <v>497</v>
      </c>
      <c r="N21" s="310" t="s">
        <v>498</v>
      </c>
      <c r="O21" s="351" t="s">
        <v>539</v>
      </c>
      <c r="P21" s="351" t="s">
        <v>540</v>
      </c>
      <c r="Q21" s="353" t="s">
        <v>559</v>
      </c>
      <c r="R21" s="353" t="s">
        <v>626</v>
      </c>
      <c r="S21" s="359">
        <v>3247294947</v>
      </c>
      <c r="T21" s="354">
        <f>+'Plan Financiero 2023'!F20</f>
        <v>906792614</v>
      </c>
      <c r="U21" s="354">
        <f>'Plan Financiero 2023'!H20</f>
        <v>2340502333</v>
      </c>
      <c r="V21" s="382" t="b">
        <f t="shared" si="0"/>
        <v>1</v>
      </c>
      <c r="W21" s="382" t="b">
        <f t="shared" si="1"/>
        <v>1</v>
      </c>
      <c r="X21" s="382" t="b">
        <f t="shared" si="2"/>
        <v>1</v>
      </c>
      <c r="Y21" s="382">
        <v>3247294947</v>
      </c>
      <c r="Z21" s="382">
        <v>906792614</v>
      </c>
      <c r="AA21" s="382">
        <v>2340502333</v>
      </c>
      <c r="AB21" s="382">
        <v>2340502333</v>
      </c>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row>
    <row r="22" spans="1:222" s="384" customFormat="1" ht="212.25" customHeight="1" x14ac:dyDescent="0.25">
      <c r="A22" s="366">
        <v>19</v>
      </c>
      <c r="B22" s="400" t="s">
        <v>648</v>
      </c>
      <c r="C22" s="400" t="s">
        <v>563</v>
      </c>
      <c r="D22" s="400" t="s">
        <v>532</v>
      </c>
      <c r="E22" s="400" t="s">
        <v>564</v>
      </c>
      <c r="F22" s="400" t="s">
        <v>457</v>
      </c>
      <c r="G22" s="400" t="s">
        <v>3</v>
      </c>
      <c r="H22" s="402" t="s">
        <v>350</v>
      </c>
      <c r="I22" s="400" t="s">
        <v>550</v>
      </c>
      <c r="J22" s="401" t="s">
        <v>544</v>
      </c>
      <c r="K22" s="401" t="s">
        <v>326</v>
      </c>
      <c r="L22" s="400" t="s">
        <v>586</v>
      </c>
      <c r="M22" s="310" t="s">
        <v>643</v>
      </c>
      <c r="N22" s="310" t="s">
        <v>644</v>
      </c>
      <c r="O22" s="404" t="s">
        <v>645</v>
      </c>
      <c r="P22" s="403" t="s">
        <v>645</v>
      </c>
      <c r="Q22" s="404" t="s">
        <v>345</v>
      </c>
      <c r="R22" s="353" t="s">
        <v>640</v>
      </c>
      <c r="S22" s="354">
        <v>387900000</v>
      </c>
      <c r="T22" s="354">
        <f>+'Plan Financiero 2023'!F21</f>
        <v>1481550</v>
      </c>
      <c r="U22" s="354">
        <f>'Plan Financiero 2023'!H21</f>
        <v>386418450</v>
      </c>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row>
    <row r="23" spans="1:222" s="384" customFormat="1" ht="48.75" customHeight="1" x14ac:dyDescent="0.25">
      <c r="A23" s="385"/>
      <c r="B23" s="407" t="s">
        <v>596</v>
      </c>
      <c r="C23" s="407"/>
      <c r="D23" s="407"/>
      <c r="E23" s="407"/>
      <c r="F23" s="343"/>
      <c r="G23" s="343"/>
      <c r="H23" s="343"/>
      <c r="I23" s="343"/>
      <c r="J23" s="343"/>
      <c r="K23" s="343"/>
      <c r="L23" s="343"/>
      <c r="M23" s="397"/>
      <c r="N23" s="397"/>
      <c r="O23" s="397"/>
      <c r="P23" s="397"/>
      <c r="Q23" s="398" t="s">
        <v>43</v>
      </c>
      <c r="R23" s="398"/>
      <c r="S23" s="342"/>
      <c r="T23" s="342"/>
      <c r="U23" s="34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row>
    <row r="24" spans="1:222" s="364" customFormat="1" ht="15.75" x14ac:dyDescent="0.25">
      <c r="A24" s="366"/>
      <c r="B24" s="399" t="s">
        <v>649</v>
      </c>
      <c r="C24" s="388"/>
      <c r="D24" s="388"/>
      <c r="E24" s="340"/>
      <c r="F24" s="363"/>
      <c r="G24" s="363"/>
      <c r="H24" s="363"/>
      <c r="I24" s="363"/>
      <c r="J24" s="363"/>
      <c r="K24" s="363"/>
      <c r="L24" s="363"/>
      <c r="M24" s="367"/>
      <c r="N24" s="367"/>
      <c r="O24" s="367"/>
      <c r="P24" s="367"/>
      <c r="Q24" s="350" t="s">
        <v>43</v>
      </c>
      <c r="R24" s="350"/>
      <c r="S24" s="368"/>
      <c r="T24" s="368"/>
      <c r="U24" s="368"/>
      <c r="V24" s="382"/>
      <c r="W24" s="382"/>
      <c r="X24" s="382"/>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3"/>
      <c r="GR24" s="363"/>
      <c r="GS24" s="363"/>
      <c r="GT24" s="363"/>
      <c r="GU24" s="363"/>
      <c r="GV24" s="363"/>
      <c r="GW24" s="363"/>
      <c r="GX24" s="363"/>
      <c r="GY24" s="363"/>
      <c r="GZ24" s="363"/>
      <c r="HA24" s="363"/>
      <c r="HB24" s="363"/>
      <c r="HC24" s="363"/>
      <c r="HD24" s="363"/>
      <c r="HE24" s="363"/>
      <c r="HF24" s="363"/>
      <c r="HG24" s="363"/>
      <c r="HH24" s="363"/>
      <c r="HI24" s="363"/>
      <c r="HJ24" s="363"/>
      <c r="HK24" s="363"/>
      <c r="HL24" s="363"/>
      <c r="HM24" s="363"/>
      <c r="HN24" s="363"/>
    </row>
    <row r="25" spans="1:222" s="364" customFormat="1" x14ac:dyDescent="0.25">
      <c r="A25" s="366"/>
      <c r="F25" s="363"/>
      <c r="G25" s="363"/>
      <c r="H25" s="363"/>
      <c r="I25" s="363"/>
      <c r="J25" s="363"/>
      <c r="K25" s="363"/>
      <c r="L25" s="363"/>
      <c r="M25" s="367"/>
      <c r="N25" s="367"/>
      <c r="O25" s="367"/>
      <c r="P25" s="367"/>
      <c r="Q25" s="350" t="s">
        <v>43</v>
      </c>
      <c r="R25" s="350"/>
      <c r="S25" s="368"/>
      <c r="T25" s="368"/>
      <c r="U25" s="368"/>
      <c r="V25" s="382"/>
      <c r="W25" s="382"/>
      <c r="X25" s="382"/>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c r="FJ25" s="363"/>
      <c r="FK25" s="363"/>
      <c r="FL25" s="363"/>
      <c r="FM25" s="363"/>
      <c r="FN25" s="363"/>
      <c r="FO25" s="363"/>
      <c r="FP25" s="363"/>
      <c r="FQ25" s="363"/>
      <c r="FR25" s="363"/>
      <c r="FS25" s="363"/>
      <c r="FT25" s="363"/>
      <c r="FU25" s="363"/>
      <c r="FV25" s="363"/>
      <c r="FW25" s="363"/>
      <c r="FX25" s="363"/>
      <c r="FY25" s="363"/>
      <c r="FZ25" s="363"/>
      <c r="GA25" s="363"/>
      <c r="GB25" s="363"/>
      <c r="GC25" s="363"/>
      <c r="GD25" s="363"/>
      <c r="GE25" s="363"/>
      <c r="GF25" s="363"/>
      <c r="GG25" s="363"/>
      <c r="GH25" s="363"/>
      <c r="GI25" s="363"/>
      <c r="GJ25" s="363"/>
      <c r="GK25" s="363"/>
      <c r="GL25" s="363"/>
      <c r="GM25" s="363"/>
      <c r="GN25" s="363"/>
      <c r="GO25" s="363"/>
      <c r="GP25" s="363"/>
      <c r="GQ25" s="363"/>
      <c r="GR25" s="363"/>
      <c r="GS25" s="363"/>
      <c r="GT25" s="363"/>
      <c r="GU25" s="363"/>
      <c r="GV25" s="363"/>
      <c r="GW25" s="363"/>
      <c r="GX25" s="363"/>
      <c r="GY25" s="363"/>
      <c r="GZ25" s="363"/>
      <c r="HA25" s="363"/>
      <c r="HB25" s="363"/>
      <c r="HC25" s="363"/>
      <c r="HD25" s="363"/>
      <c r="HE25" s="363"/>
      <c r="HF25" s="363"/>
      <c r="HG25" s="363"/>
      <c r="HH25" s="363"/>
      <c r="HI25" s="363"/>
      <c r="HJ25" s="363"/>
      <c r="HK25" s="363"/>
      <c r="HL25" s="363"/>
      <c r="HM25" s="363"/>
      <c r="HN25" s="363"/>
    </row>
    <row r="26" spans="1:222" s="364" customFormat="1" x14ac:dyDescent="0.25">
      <c r="A26" s="366"/>
      <c r="F26" s="363"/>
      <c r="G26" s="363"/>
      <c r="H26" s="363"/>
      <c r="I26" s="363"/>
      <c r="J26" s="363"/>
      <c r="K26" s="363"/>
      <c r="L26" s="363"/>
      <c r="M26" s="367" t="s">
        <v>43</v>
      </c>
      <c r="N26" s="367"/>
      <c r="O26" s="367"/>
      <c r="P26" s="367"/>
      <c r="Q26" s="350" t="s">
        <v>43</v>
      </c>
      <c r="R26" s="350"/>
      <c r="S26" s="368"/>
      <c r="T26" s="368"/>
      <c r="U26" s="368"/>
      <c r="V26" s="382"/>
      <c r="W26" s="382"/>
      <c r="X26" s="382"/>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row>
    <row r="27" spans="1:222" s="364" customFormat="1" x14ac:dyDescent="0.25">
      <c r="A27" s="366"/>
      <c r="F27" s="363"/>
      <c r="G27" s="363"/>
      <c r="H27" s="363"/>
      <c r="I27" s="363"/>
      <c r="J27" s="363"/>
      <c r="K27" s="363"/>
      <c r="L27" s="363"/>
      <c r="M27" s="367"/>
      <c r="N27" s="367"/>
      <c r="O27" s="367"/>
      <c r="P27" s="367"/>
      <c r="Q27" s="350"/>
      <c r="R27" s="350"/>
      <c r="S27" s="368"/>
      <c r="T27" s="368"/>
      <c r="U27" s="368"/>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row>
    <row r="28" spans="1:222" s="364" customFormat="1" x14ac:dyDescent="0.25">
      <c r="A28" s="366"/>
      <c r="F28" s="363"/>
      <c r="G28" s="363"/>
      <c r="H28" s="363"/>
      <c r="I28" s="363"/>
      <c r="J28" s="363"/>
      <c r="K28" s="363"/>
      <c r="L28" s="363"/>
      <c r="M28" s="367"/>
      <c r="N28" s="367"/>
      <c r="O28" s="367"/>
      <c r="P28" s="367"/>
      <c r="Q28" s="350"/>
      <c r="R28" s="350"/>
      <c r="S28" s="368"/>
      <c r="T28" s="368"/>
      <c r="U28" s="368"/>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3"/>
      <c r="GR28" s="363"/>
      <c r="GS28" s="363"/>
      <c r="GT28" s="363"/>
      <c r="GU28" s="363"/>
      <c r="GV28" s="363"/>
      <c r="GW28" s="363"/>
      <c r="GX28" s="363"/>
      <c r="GY28" s="363"/>
      <c r="GZ28" s="363"/>
      <c r="HA28" s="363"/>
      <c r="HB28" s="363"/>
      <c r="HC28" s="363"/>
      <c r="HD28" s="363"/>
      <c r="HE28" s="363"/>
      <c r="HF28" s="363"/>
      <c r="HG28" s="363"/>
      <c r="HH28" s="363"/>
      <c r="HI28" s="363"/>
      <c r="HJ28" s="363"/>
      <c r="HK28" s="363"/>
      <c r="HL28" s="363"/>
      <c r="HM28" s="363"/>
      <c r="HN28" s="363"/>
    </row>
    <row r="29" spans="1:222" s="364" customFormat="1" x14ac:dyDescent="0.25">
      <c r="A29" s="366"/>
      <c r="F29" s="363"/>
      <c r="G29" s="363"/>
      <c r="H29" s="363"/>
      <c r="I29" s="363"/>
      <c r="J29" s="363"/>
      <c r="K29" s="363"/>
      <c r="L29" s="363"/>
      <c r="M29" s="367"/>
      <c r="N29" s="367"/>
      <c r="O29" s="367"/>
      <c r="P29" s="367"/>
      <c r="Q29" s="350"/>
      <c r="R29" s="350"/>
      <c r="S29" s="368"/>
      <c r="T29" s="368"/>
      <c r="U29" s="368"/>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c r="FJ29" s="363"/>
      <c r="FK29" s="363"/>
      <c r="FL29" s="363"/>
      <c r="FM29" s="363"/>
      <c r="FN29" s="363"/>
      <c r="FO29" s="363"/>
      <c r="FP29" s="363"/>
      <c r="FQ29" s="363"/>
      <c r="FR29" s="363"/>
      <c r="FS29" s="363"/>
      <c r="FT29" s="363"/>
      <c r="FU29" s="363"/>
      <c r="FV29" s="363"/>
      <c r="FW29" s="363"/>
      <c r="FX29" s="363"/>
      <c r="FY29" s="363"/>
      <c r="FZ29" s="363"/>
      <c r="GA29" s="363"/>
      <c r="GB29" s="363"/>
      <c r="GC29" s="363"/>
      <c r="GD29" s="363"/>
      <c r="GE29" s="363"/>
      <c r="GF29" s="363"/>
      <c r="GG29" s="363"/>
      <c r="GH29" s="363"/>
      <c r="GI29" s="363"/>
      <c r="GJ29" s="363"/>
      <c r="GK29" s="363"/>
      <c r="GL29" s="363"/>
      <c r="GM29" s="363"/>
      <c r="GN29" s="363"/>
      <c r="GO29" s="363"/>
      <c r="GP29" s="363"/>
      <c r="GQ29" s="363"/>
      <c r="GR29" s="363"/>
      <c r="GS29" s="363"/>
      <c r="GT29" s="363"/>
      <c r="GU29" s="363"/>
      <c r="GV29" s="363"/>
      <c r="GW29" s="363"/>
      <c r="GX29" s="363"/>
      <c r="GY29" s="363"/>
      <c r="GZ29" s="363"/>
      <c r="HA29" s="363"/>
      <c r="HB29" s="363"/>
      <c r="HC29" s="363"/>
      <c r="HD29" s="363"/>
      <c r="HE29" s="363"/>
      <c r="HF29" s="363"/>
      <c r="HG29" s="363"/>
      <c r="HH29" s="363"/>
      <c r="HI29" s="363"/>
      <c r="HJ29" s="363"/>
      <c r="HK29" s="363"/>
      <c r="HL29" s="363"/>
      <c r="HM29" s="363"/>
      <c r="HN29" s="363"/>
    </row>
    <row r="30" spans="1:222" s="364" customFormat="1" x14ac:dyDescent="0.25">
      <c r="A30" s="366"/>
      <c r="F30" s="363"/>
      <c r="G30" s="363"/>
      <c r="H30" s="363"/>
      <c r="I30" s="363"/>
      <c r="J30" s="363"/>
      <c r="K30" s="363"/>
      <c r="L30" s="363"/>
      <c r="M30" s="367"/>
      <c r="N30" s="367"/>
      <c r="O30" s="367"/>
      <c r="P30" s="367"/>
      <c r="Q30" s="350"/>
      <c r="R30" s="350"/>
      <c r="S30" s="368"/>
      <c r="T30" s="368"/>
      <c r="U30" s="368"/>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row>
    <row r="31" spans="1:222" s="364" customFormat="1" x14ac:dyDescent="0.25">
      <c r="A31" s="366"/>
      <c r="F31" s="363"/>
      <c r="G31" s="363"/>
      <c r="H31" s="363"/>
      <c r="I31" s="363"/>
      <c r="J31" s="363"/>
      <c r="K31" s="363"/>
      <c r="L31" s="363"/>
      <c r="M31" s="367"/>
      <c r="N31" s="367"/>
      <c r="O31" s="367"/>
      <c r="P31" s="367"/>
      <c r="Q31" s="350"/>
      <c r="R31" s="350"/>
      <c r="S31" s="368"/>
      <c r="T31" s="368"/>
      <c r="U31" s="368"/>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row>
    <row r="32" spans="1:222" s="364" customFormat="1" x14ac:dyDescent="0.25">
      <c r="A32" s="366"/>
      <c r="F32" s="363"/>
      <c r="G32" s="363"/>
      <c r="H32" s="363"/>
      <c r="I32" s="363"/>
      <c r="J32" s="363"/>
      <c r="K32" s="363"/>
      <c r="L32" s="363"/>
      <c r="M32" s="367"/>
      <c r="N32" s="367"/>
      <c r="O32" s="367"/>
      <c r="P32" s="367"/>
      <c r="Q32" s="350"/>
      <c r="R32" s="350"/>
      <c r="S32" s="368"/>
      <c r="T32" s="368"/>
      <c r="U32" s="368"/>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I32" s="363"/>
      <c r="CJ32" s="363"/>
      <c r="CK32" s="363"/>
      <c r="CL32" s="363"/>
      <c r="CM32" s="363"/>
      <c r="CN32" s="363"/>
      <c r="CO32" s="363"/>
      <c r="CP32" s="363"/>
      <c r="CQ32" s="363"/>
      <c r="CR32" s="363"/>
      <c r="CS32" s="363"/>
      <c r="CT32" s="363"/>
      <c r="CU32" s="363"/>
      <c r="CV32" s="363"/>
      <c r="CW32" s="363"/>
      <c r="CX32" s="363"/>
      <c r="CY32" s="363"/>
      <c r="CZ32" s="363"/>
      <c r="DA32" s="363"/>
      <c r="DB32" s="363"/>
      <c r="DC32" s="363"/>
      <c r="DD32" s="363"/>
      <c r="DE32" s="363"/>
      <c r="DF32" s="363"/>
      <c r="DG32" s="363"/>
      <c r="DH32" s="363"/>
      <c r="DI32" s="363"/>
      <c r="DJ32" s="363"/>
      <c r="DK32" s="363"/>
      <c r="DL32" s="363"/>
      <c r="DM32" s="363"/>
      <c r="DN32" s="363"/>
      <c r="DO32" s="363"/>
      <c r="DP32" s="363"/>
      <c r="DQ32" s="363"/>
      <c r="DR32" s="363"/>
      <c r="DS32" s="363"/>
      <c r="DT32" s="363"/>
      <c r="DU32" s="363"/>
      <c r="DV32" s="363"/>
      <c r="DW32" s="363"/>
      <c r="DX32" s="363"/>
      <c r="DY32" s="363"/>
      <c r="DZ32" s="363"/>
      <c r="EA32" s="363"/>
      <c r="EB32" s="363"/>
      <c r="EC32" s="363"/>
      <c r="ED32" s="363"/>
      <c r="EE32" s="363"/>
      <c r="EF32" s="363"/>
      <c r="EG32" s="363"/>
      <c r="EH32" s="363"/>
      <c r="EI32" s="363"/>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c r="FJ32" s="363"/>
      <c r="FK32" s="363"/>
      <c r="FL32" s="363"/>
      <c r="FM32" s="363"/>
      <c r="FN32" s="363"/>
      <c r="FO32" s="363"/>
      <c r="FP32" s="363"/>
      <c r="FQ32" s="363"/>
      <c r="FR32" s="363"/>
      <c r="FS32" s="363"/>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3"/>
      <c r="GR32" s="363"/>
      <c r="GS32" s="363"/>
      <c r="GT32" s="363"/>
      <c r="GU32" s="363"/>
      <c r="GV32" s="363"/>
      <c r="GW32" s="363"/>
      <c r="GX32" s="363"/>
      <c r="GY32" s="363"/>
      <c r="GZ32" s="363"/>
      <c r="HA32" s="363"/>
      <c r="HB32" s="363"/>
      <c r="HC32" s="363"/>
      <c r="HD32" s="363"/>
      <c r="HE32" s="363"/>
      <c r="HF32" s="363"/>
      <c r="HG32" s="363"/>
      <c r="HH32" s="363"/>
      <c r="HI32" s="363"/>
      <c r="HJ32" s="363"/>
      <c r="HK32" s="363"/>
      <c r="HL32" s="363"/>
      <c r="HM32" s="363"/>
      <c r="HN32" s="363"/>
    </row>
    <row r="33" spans="1:222" s="364" customFormat="1" x14ac:dyDescent="0.25">
      <c r="A33" s="366"/>
      <c r="F33" s="363"/>
      <c r="G33" s="363"/>
      <c r="H33" s="363"/>
      <c r="I33" s="363"/>
      <c r="J33" s="363"/>
      <c r="K33" s="363"/>
      <c r="L33" s="363"/>
      <c r="M33" s="367"/>
      <c r="N33" s="367"/>
      <c r="O33" s="367"/>
      <c r="P33" s="367"/>
      <c r="Q33" s="350"/>
      <c r="R33" s="350"/>
      <c r="S33" s="368"/>
      <c r="T33" s="368"/>
      <c r="U33" s="368"/>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3"/>
      <c r="CT33" s="363"/>
      <c r="CU33" s="363"/>
      <c r="CV33" s="363"/>
      <c r="CW33" s="363"/>
      <c r="CX33" s="363"/>
      <c r="CY33" s="363"/>
      <c r="CZ33" s="363"/>
      <c r="DA33" s="363"/>
      <c r="DB33" s="363"/>
      <c r="DC33" s="363"/>
      <c r="DD33" s="363"/>
      <c r="DE33" s="363"/>
      <c r="DF33" s="363"/>
      <c r="DG33" s="363"/>
      <c r="DH33" s="363"/>
      <c r="DI33" s="363"/>
      <c r="DJ33" s="363"/>
      <c r="DK33" s="363"/>
      <c r="DL33" s="363"/>
      <c r="DM33" s="363"/>
      <c r="DN33" s="363"/>
      <c r="DO33" s="363"/>
      <c r="DP33" s="363"/>
      <c r="DQ33" s="363"/>
      <c r="DR33" s="363"/>
      <c r="DS33" s="363"/>
      <c r="DT33" s="363"/>
      <c r="DU33" s="363"/>
      <c r="DV33" s="363"/>
      <c r="DW33" s="363"/>
      <c r="DX33" s="363"/>
      <c r="DY33" s="363"/>
      <c r="DZ33" s="363"/>
      <c r="EA33" s="363"/>
      <c r="EB33" s="363"/>
      <c r="EC33" s="363"/>
      <c r="ED33" s="363"/>
      <c r="EE33" s="363"/>
      <c r="EF33" s="363"/>
      <c r="EG33" s="363"/>
      <c r="EH33" s="363"/>
      <c r="EI33" s="363"/>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c r="FJ33" s="363"/>
      <c r="FK33" s="363"/>
      <c r="FL33" s="363"/>
      <c r="FM33" s="363"/>
      <c r="FN33" s="363"/>
      <c r="FO33" s="363"/>
      <c r="FP33" s="363"/>
      <c r="FQ33" s="363"/>
      <c r="FR33" s="363"/>
      <c r="FS33" s="363"/>
      <c r="FT33" s="363"/>
      <c r="FU33" s="363"/>
      <c r="FV33" s="363"/>
      <c r="FW33" s="363"/>
      <c r="FX33" s="363"/>
      <c r="FY33" s="363"/>
      <c r="FZ33" s="363"/>
      <c r="GA33" s="363"/>
      <c r="GB33" s="363"/>
      <c r="GC33" s="363"/>
      <c r="GD33" s="363"/>
      <c r="GE33" s="363"/>
      <c r="GF33" s="363"/>
      <c r="GG33" s="363"/>
      <c r="GH33" s="363"/>
      <c r="GI33" s="363"/>
      <c r="GJ33" s="363"/>
      <c r="GK33" s="363"/>
      <c r="GL33" s="363"/>
      <c r="GM33" s="363"/>
      <c r="GN33" s="363"/>
      <c r="GO33" s="363"/>
      <c r="GP33" s="363"/>
      <c r="GQ33" s="363"/>
      <c r="GR33" s="363"/>
      <c r="GS33" s="363"/>
      <c r="GT33" s="363"/>
      <c r="GU33" s="363"/>
      <c r="GV33" s="363"/>
      <c r="GW33" s="363"/>
      <c r="GX33" s="363"/>
      <c r="GY33" s="363"/>
      <c r="GZ33" s="363"/>
      <c r="HA33" s="363"/>
      <c r="HB33" s="363"/>
      <c r="HC33" s="363"/>
      <c r="HD33" s="363"/>
      <c r="HE33" s="363"/>
      <c r="HF33" s="363"/>
      <c r="HG33" s="363"/>
      <c r="HH33" s="363"/>
      <c r="HI33" s="363"/>
      <c r="HJ33" s="363"/>
      <c r="HK33" s="363"/>
      <c r="HL33" s="363"/>
      <c r="HM33" s="363"/>
      <c r="HN33" s="363"/>
    </row>
    <row r="34" spans="1:222" s="364" customFormat="1" x14ac:dyDescent="0.25">
      <c r="A34" s="366"/>
      <c r="F34" s="363"/>
      <c r="G34" s="363"/>
      <c r="H34" s="363"/>
      <c r="I34" s="363"/>
      <c r="J34" s="363"/>
      <c r="K34" s="363"/>
      <c r="L34" s="363"/>
      <c r="M34" s="367"/>
      <c r="N34" s="367"/>
      <c r="O34" s="367"/>
      <c r="P34" s="367"/>
      <c r="Q34" s="350"/>
      <c r="R34" s="350"/>
      <c r="S34" s="368"/>
      <c r="T34" s="368"/>
      <c r="U34" s="368"/>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3"/>
      <c r="CT34" s="363"/>
      <c r="CU34" s="363"/>
      <c r="CV34" s="363"/>
      <c r="CW34" s="363"/>
      <c r="CX34" s="363"/>
      <c r="CY34" s="363"/>
      <c r="CZ34" s="363"/>
      <c r="DA34" s="363"/>
      <c r="DB34" s="363"/>
      <c r="DC34" s="363"/>
      <c r="DD34" s="363"/>
      <c r="DE34" s="363"/>
      <c r="DF34" s="363"/>
      <c r="DG34" s="363"/>
      <c r="DH34" s="363"/>
      <c r="DI34" s="363"/>
      <c r="DJ34" s="363"/>
      <c r="DK34" s="363"/>
      <c r="DL34" s="363"/>
      <c r="DM34" s="363"/>
      <c r="DN34" s="363"/>
      <c r="DO34" s="363"/>
      <c r="DP34" s="363"/>
      <c r="DQ34" s="363"/>
      <c r="DR34" s="363"/>
      <c r="DS34" s="363"/>
      <c r="DT34" s="363"/>
      <c r="DU34" s="363"/>
      <c r="DV34" s="363"/>
      <c r="DW34" s="363"/>
      <c r="DX34" s="363"/>
      <c r="DY34" s="363"/>
      <c r="DZ34" s="363"/>
      <c r="EA34" s="363"/>
      <c r="EB34" s="363"/>
      <c r="EC34" s="363"/>
      <c r="ED34" s="363"/>
      <c r="EE34" s="363"/>
      <c r="EF34" s="363"/>
      <c r="EG34" s="363"/>
      <c r="EH34" s="363"/>
      <c r="EI34" s="363"/>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c r="FJ34" s="363"/>
      <c r="FK34" s="363"/>
      <c r="FL34" s="363"/>
      <c r="FM34" s="363"/>
      <c r="FN34" s="363"/>
      <c r="FO34" s="363"/>
      <c r="FP34" s="363"/>
      <c r="FQ34" s="363"/>
      <c r="FR34" s="363"/>
      <c r="FS34" s="363"/>
      <c r="FT34" s="363"/>
      <c r="FU34" s="363"/>
      <c r="FV34" s="363"/>
      <c r="FW34" s="363"/>
      <c r="FX34" s="363"/>
      <c r="FY34" s="363"/>
      <c r="FZ34" s="363"/>
      <c r="GA34" s="363"/>
      <c r="GB34" s="363"/>
      <c r="GC34" s="363"/>
      <c r="GD34" s="363"/>
      <c r="GE34" s="363"/>
      <c r="GF34" s="363"/>
      <c r="GG34" s="363"/>
      <c r="GH34" s="363"/>
      <c r="GI34" s="363"/>
      <c r="GJ34" s="363"/>
      <c r="GK34" s="363"/>
      <c r="GL34" s="363"/>
      <c r="GM34" s="363"/>
      <c r="GN34" s="363"/>
      <c r="GO34" s="363"/>
      <c r="GP34" s="363"/>
      <c r="GQ34" s="363"/>
      <c r="GR34" s="363"/>
      <c r="GS34" s="363"/>
      <c r="GT34" s="363"/>
      <c r="GU34" s="363"/>
      <c r="GV34" s="363"/>
      <c r="GW34" s="363"/>
      <c r="GX34" s="363"/>
      <c r="GY34" s="363"/>
      <c r="GZ34" s="363"/>
      <c r="HA34" s="363"/>
      <c r="HB34" s="363"/>
      <c r="HC34" s="363"/>
      <c r="HD34" s="363"/>
      <c r="HE34" s="363"/>
      <c r="HF34" s="363"/>
      <c r="HG34" s="363"/>
      <c r="HH34" s="363"/>
      <c r="HI34" s="363"/>
      <c r="HJ34" s="363"/>
      <c r="HK34" s="363"/>
      <c r="HL34" s="363"/>
      <c r="HM34" s="363"/>
      <c r="HN34" s="363"/>
    </row>
    <row r="35" spans="1:222" s="364" customFormat="1" x14ac:dyDescent="0.25">
      <c r="A35" s="366"/>
      <c r="F35" s="363"/>
      <c r="G35" s="363"/>
      <c r="H35" s="363"/>
      <c r="I35" s="363"/>
      <c r="J35" s="363"/>
      <c r="K35" s="363"/>
      <c r="L35" s="363"/>
      <c r="M35" s="367"/>
      <c r="N35" s="367"/>
      <c r="O35" s="367"/>
      <c r="P35" s="367"/>
      <c r="Q35" s="350"/>
      <c r="R35" s="350"/>
      <c r="S35" s="368"/>
      <c r="T35" s="368"/>
      <c r="U35" s="368"/>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c r="CQ35" s="363"/>
      <c r="CR35" s="363"/>
      <c r="CS35" s="363"/>
      <c r="CT35" s="363"/>
      <c r="CU35" s="363"/>
      <c r="CV35" s="363"/>
      <c r="CW35" s="363"/>
      <c r="CX35" s="363"/>
      <c r="CY35" s="363"/>
      <c r="CZ35" s="363"/>
      <c r="DA35" s="363"/>
      <c r="DB35" s="363"/>
      <c r="DC35" s="363"/>
      <c r="DD35" s="363"/>
      <c r="DE35" s="363"/>
      <c r="DF35" s="363"/>
      <c r="DG35" s="363"/>
      <c r="DH35" s="363"/>
      <c r="DI35" s="363"/>
      <c r="DJ35" s="363"/>
      <c r="DK35" s="363"/>
      <c r="DL35" s="363"/>
      <c r="DM35" s="363"/>
      <c r="DN35" s="363"/>
      <c r="DO35" s="363"/>
      <c r="DP35" s="363"/>
      <c r="DQ35" s="363"/>
      <c r="DR35" s="363"/>
      <c r="DS35" s="363"/>
      <c r="DT35" s="363"/>
      <c r="DU35" s="363"/>
      <c r="DV35" s="363"/>
      <c r="DW35" s="363"/>
      <c r="DX35" s="363"/>
      <c r="DY35" s="363"/>
      <c r="DZ35" s="363"/>
      <c r="EA35" s="363"/>
      <c r="EB35" s="363"/>
      <c r="EC35" s="363"/>
      <c r="ED35" s="363"/>
      <c r="EE35" s="363"/>
      <c r="EF35" s="363"/>
      <c r="EG35" s="363"/>
      <c r="EH35" s="363"/>
      <c r="EI35" s="363"/>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c r="FJ35" s="363"/>
      <c r="FK35" s="363"/>
      <c r="FL35" s="363"/>
      <c r="FM35" s="363"/>
      <c r="FN35" s="363"/>
      <c r="FO35" s="363"/>
      <c r="FP35" s="363"/>
      <c r="FQ35" s="363"/>
      <c r="FR35" s="363"/>
      <c r="FS35" s="363"/>
      <c r="FT35" s="363"/>
      <c r="FU35" s="363"/>
      <c r="FV35" s="363"/>
      <c r="FW35" s="363"/>
      <c r="FX35" s="363"/>
      <c r="FY35" s="363"/>
      <c r="FZ35" s="363"/>
      <c r="GA35" s="363"/>
      <c r="GB35" s="363"/>
      <c r="GC35" s="363"/>
      <c r="GD35" s="363"/>
      <c r="GE35" s="363"/>
      <c r="GF35" s="363"/>
      <c r="GG35" s="363"/>
      <c r="GH35" s="363"/>
      <c r="GI35" s="363"/>
      <c r="GJ35" s="363"/>
      <c r="GK35" s="363"/>
      <c r="GL35" s="363"/>
      <c r="GM35" s="363"/>
      <c r="GN35" s="363"/>
      <c r="GO35" s="363"/>
      <c r="GP35" s="363"/>
      <c r="GQ35" s="363"/>
      <c r="GR35" s="363"/>
      <c r="GS35" s="363"/>
      <c r="GT35" s="363"/>
      <c r="GU35" s="363"/>
      <c r="GV35" s="363"/>
      <c r="GW35" s="363"/>
      <c r="GX35" s="363"/>
      <c r="GY35" s="363"/>
      <c r="GZ35" s="363"/>
      <c r="HA35" s="363"/>
      <c r="HB35" s="363"/>
      <c r="HC35" s="363"/>
      <c r="HD35" s="363"/>
      <c r="HE35" s="363"/>
      <c r="HF35" s="363"/>
      <c r="HG35" s="363"/>
      <c r="HH35" s="363"/>
      <c r="HI35" s="363"/>
      <c r="HJ35" s="363"/>
      <c r="HK35" s="363"/>
      <c r="HL35" s="363"/>
      <c r="HM35" s="363"/>
      <c r="HN35" s="363"/>
    </row>
    <row r="36" spans="1:222" s="364" customFormat="1" x14ac:dyDescent="0.25">
      <c r="A36" s="366"/>
      <c r="F36" s="363"/>
      <c r="G36" s="363"/>
      <c r="H36" s="363"/>
      <c r="I36" s="363"/>
      <c r="J36" s="363"/>
      <c r="K36" s="363"/>
      <c r="L36" s="363"/>
      <c r="M36" s="367"/>
      <c r="N36" s="367"/>
      <c r="O36" s="367"/>
      <c r="P36" s="367"/>
      <c r="Q36" s="350"/>
      <c r="R36" s="350"/>
      <c r="S36" s="368"/>
      <c r="T36" s="368"/>
      <c r="U36" s="368"/>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3"/>
      <c r="DB36" s="363"/>
      <c r="DC36" s="363"/>
      <c r="DD36" s="363"/>
      <c r="DE36" s="363"/>
      <c r="DF36" s="363"/>
      <c r="DG36" s="363"/>
      <c r="DH36" s="363"/>
      <c r="DI36" s="363"/>
      <c r="DJ36" s="363"/>
      <c r="DK36" s="363"/>
      <c r="DL36" s="363"/>
      <c r="DM36" s="363"/>
      <c r="DN36" s="363"/>
      <c r="DO36" s="363"/>
      <c r="DP36" s="363"/>
      <c r="DQ36" s="363"/>
      <c r="DR36" s="363"/>
      <c r="DS36" s="363"/>
      <c r="DT36" s="363"/>
      <c r="DU36" s="363"/>
      <c r="DV36" s="363"/>
      <c r="DW36" s="363"/>
      <c r="DX36" s="363"/>
      <c r="DY36" s="363"/>
      <c r="DZ36" s="363"/>
      <c r="EA36" s="363"/>
      <c r="EB36" s="363"/>
      <c r="EC36" s="363"/>
      <c r="ED36" s="363"/>
      <c r="EE36" s="363"/>
      <c r="EF36" s="363"/>
      <c r="EG36" s="363"/>
      <c r="EH36" s="363"/>
      <c r="EI36" s="363"/>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c r="FJ36" s="363"/>
      <c r="FK36" s="363"/>
      <c r="FL36" s="363"/>
      <c r="FM36" s="363"/>
      <c r="FN36" s="363"/>
      <c r="FO36" s="363"/>
      <c r="FP36" s="363"/>
      <c r="FQ36" s="363"/>
      <c r="FR36" s="363"/>
      <c r="FS36" s="363"/>
      <c r="FT36" s="363"/>
      <c r="FU36" s="363"/>
      <c r="FV36" s="363"/>
      <c r="FW36" s="363"/>
      <c r="FX36" s="363"/>
      <c r="FY36" s="363"/>
      <c r="FZ36" s="363"/>
      <c r="GA36" s="363"/>
      <c r="GB36" s="363"/>
      <c r="GC36" s="363"/>
      <c r="GD36" s="363"/>
      <c r="GE36" s="363"/>
      <c r="GF36" s="363"/>
      <c r="GG36" s="363"/>
      <c r="GH36" s="363"/>
      <c r="GI36" s="363"/>
      <c r="GJ36" s="363"/>
      <c r="GK36" s="363"/>
      <c r="GL36" s="363"/>
      <c r="GM36" s="363"/>
      <c r="GN36" s="363"/>
      <c r="GO36" s="363"/>
      <c r="GP36" s="363"/>
      <c r="GQ36" s="363"/>
      <c r="GR36" s="363"/>
      <c r="GS36" s="363"/>
      <c r="GT36" s="363"/>
      <c r="GU36" s="363"/>
      <c r="GV36" s="363"/>
      <c r="GW36" s="363"/>
      <c r="GX36" s="363"/>
      <c r="GY36" s="363"/>
      <c r="GZ36" s="363"/>
      <c r="HA36" s="363"/>
      <c r="HB36" s="363"/>
      <c r="HC36" s="363"/>
      <c r="HD36" s="363"/>
      <c r="HE36" s="363"/>
      <c r="HF36" s="363"/>
      <c r="HG36" s="363"/>
      <c r="HH36" s="363"/>
      <c r="HI36" s="363"/>
      <c r="HJ36" s="363"/>
      <c r="HK36" s="363"/>
      <c r="HL36" s="363"/>
      <c r="HM36" s="363"/>
      <c r="HN36" s="363"/>
    </row>
    <row r="37" spans="1:222" s="364" customFormat="1" x14ac:dyDescent="0.25">
      <c r="A37" s="339"/>
      <c r="F37" s="363"/>
      <c r="G37" s="363"/>
      <c r="H37" s="363"/>
      <c r="I37" s="363"/>
      <c r="J37" s="363"/>
      <c r="K37" s="363"/>
      <c r="L37" s="363"/>
      <c r="M37" s="367"/>
      <c r="N37" s="367"/>
      <c r="O37" s="367"/>
      <c r="P37" s="367"/>
      <c r="Q37" s="350"/>
      <c r="R37" s="350"/>
      <c r="S37" s="368"/>
      <c r="T37" s="368"/>
      <c r="U37" s="368"/>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3"/>
      <c r="CK37" s="363"/>
      <c r="CL37" s="363"/>
      <c r="CM37" s="363"/>
      <c r="CN37" s="363"/>
      <c r="CO37" s="363"/>
      <c r="CP37" s="363"/>
      <c r="CQ37" s="363"/>
      <c r="CR37" s="363"/>
      <c r="CS37" s="363"/>
      <c r="CT37" s="363"/>
      <c r="CU37" s="363"/>
      <c r="CV37" s="363"/>
      <c r="CW37" s="363"/>
      <c r="CX37" s="363"/>
      <c r="CY37" s="363"/>
      <c r="CZ37" s="363"/>
      <c r="DA37" s="363"/>
      <c r="DB37" s="363"/>
      <c r="DC37" s="363"/>
      <c r="DD37" s="363"/>
      <c r="DE37" s="363"/>
      <c r="DF37" s="363"/>
      <c r="DG37" s="363"/>
      <c r="DH37" s="363"/>
      <c r="DI37" s="363"/>
      <c r="DJ37" s="363"/>
      <c r="DK37" s="363"/>
      <c r="DL37" s="363"/>
      <c r="DM37" s="363"/>
      <c r="DN37" s="363"/>
      <c r="DO37" s="363"/>
      <c r="DP37" s="363"/>
      <c r="DQ37" s="363"/>
      <c r="DR37" s="363"/>
      <c r="DS37" s="363"/>
      <c r="DT37" s="363"/>
      <c r="DU37" s="363"/>
      <c r="DV37" s="363"/>
      <c r="DW37" s="363"/>
      <c r="DX37" s="363"/>
      <c r="DY37" s="363"/>
      <c r="DZ37" s="363"/>
      <c r="EA37" s="363"/>
      <c r="EB37" s="363"/>
      <c r="EC37" s="363"/>
      <c r="ED37" s="363"/>
      <c r="EE37" s="363"/>
      <c r="EF37" s="363"/>
      <c r="EG37" s="363"/>
      <c r="EH37" s="363"/>
      <c r="EI37" s="363"/>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c r="FJ37" s="363"/>
      <c r="FK37" s="363"/>
      <c r="FL37" s="363"/>
      <c r="FM37" s="363"/>
      <c r="FN37" s="363"/>
      <c r="FO37" s="363"/>
      <c r="FP37" s="363"/>
      <c r="FQ37" s="363"/>
      <c r="FR37" s="363"/>
      <c r="FS37" s="363"/>
      <c r="FT37" s="363"/>
      <c r="FU37" s="363"/>
      <c r="FV37" s="363"/>
      <c r="FW37" s="363"/>
      <c r="FX37" s="363"/>
      <c r="FY37" s="363"/>
      <c r="FZ37" s="363"/>
      <c r="GA37" s="363"/>
      <c r="GB37" s="363"/>
      <c r="GC37" s="363"/>
      <c r="GD37" s="363"/>
      <c r="GE37" s="363"/>
      <c r="GF37" s="363"/>
      <c r="GG37" s="363"/>
      <c r="GH37" s="363"/>
      <c r="GI37" s="363"/>
      <c r="GJ37" s="363"/>
      <c r="GK37" s="363"/>
      <c r="GL37" s="363"/>
      <c r="GM37" s="363"/>
      <c r="GN37" s="363"/>
      <c r="GO37" s="363"/>
      <c r="GP37" s="363"/>
      <c r="GQ37" s="363"/>
      <c r="GR37" s="363"/>
      <c r="GS37" s="363"/>
      <c r="GT37" s="363"/>
      <c r="GU37" s="363"/>
      <c r="GV37" s="363"/>
      <c r="GW37" s="363"/>
      <c r="GX37" s="363"/>
      <c r="GY37" s="363"/>
      <c r="GZ37" s="363"/>
      <c r="HA37" s="363"/>
      <c r="HB37" s="363"/>
      <c r="HC37" s="363"/>
      <c r="HD37" s="363"/>
      <c r="HE37" s="363"/>
      <c r="HF37" s="363"/>
      <c r="HG37" s="363"/>
      <c r="HH37" s="363"/>
      <c r="HI37" s="363"/>
      <c r="HJ37" s="363"/>
      <c r="HK37" s="363"/>
      <c r="HL37" s="363"/>
      <c r="HM37" s="363"/>
      <c r="HN37" s="363"/>
    </row>
    <row r="38" spans="1:222" s="364" customFormat="1" x14ac:dyDescent="0.25">
      <c r="A38" s="339"/>
      <c r="F38" s="363"/>
      <c r="G38" s="363"/>
      <c r="H38" s="363"/>
      <c r="I38" s="363"/>
      <c r="J38" s="363"/>
      <c r="K38" s="363"/>
      <c r="L38" s="363"/>
      <c r="M38" s="367"/>
      <c r="N38" s="367"/>
      <c r="O38" s="367"/>
      <c r="P38" s="367"/>
      <c r="Q38" s="350"/>
      <c r="R38" s="350"/>
      <c r="S38" s="368"/>
      <c r="T38" s="368"/>
      <c r="U38" s="368"/>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363"/>
      <c r="DX38" s="363"/>
      <c r="DY38" s="363"/>
      <c r="DZ38" s="363"/>
      <c r="EA38" s="363"/>
      <c r="EB38" s="363"/>
      <c r="EC38" s="363"/>
      <c r="ED38" s="363"/>
      <c r="EE38" s="363"/>
      <c r="EF38" s="363"/>
      <c r="EG38" s="363"/>
      <c r="EH38" s="363"/>
      <c r="EI38" s="363"/>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c r="FJ38" s="363"/>
      <c r="FK38" s="363"/>
      <c r="FL38" s="363"/>
      <c r="FM38" s="363"/>
      <c r="FN38" s="363"/>
      <c r="FO38" s="363"/>
      <c r="FP38" s="363"/>
      <c r="FQ38" s="363"/>
      <c r="FR38" s="363"/>
      <c r="FS38" s="363"/>
      <c r="FT38" s="363"/>
      <c r="FU38" s="363"/>
      <c r="FV38" s="363"/>
      <c r="FW38" s="363"/>
      <c r="FX38" s="363"/>
      <c r="FY38" s="363"/>
      <c r="FZ38" s="363"/>
      <c r="GA38" s="363"/>
      <c r="GB38" s="363"/>
      <c r="GC38" s="363"/>
      <c r="GD38" s="363"/>
      <c r="GE38" s="363"/>
      <c r="GF38" s="363"/>
      <c r="GG38" s="363"/>
      <c r="GH38" s="363"/>
      <c r="GI38" s="363"/>
      <c r="GJ38" s="363"/>
      <c r="GK38" s="363"/>
      <c r="GL38" s="363"/>
      <c r="GM38" s="363"/>
      <c r="GN38" s="363"/>
      <c r="GO38" s="363"/>
      <c r="GP38" s="363"/>
      <c r="GQ38" s="363"/>
      <c r="GR38" s="363"/>
      <c r="GS38" s="363"/>
      <c r="GT38" s="363"/>
      <c r="GU38" s="363"/>
      <c r="GV38" s="363"/>
      <c r="GW38" s="363"/>
      <c r="GX38" s="363"/>
      <c r="GY38" s="363"/>
      <c r="GZ38" s="363"/>
      <c r="HA38" s="363"/>
      <c r="HB38" s="363"/>
      <c r="HC38" s="363"/>
      <c r="HD38" s="363"/>
      <c r="HE38" s="363"/>
      <c r="HF38" s="363"/>
      <c r="HG38" s="363"/>
      <c r="HH38" s="363"/>
      <c r="HI38" s="363"/>
      <c r="HJ38" s="363"/>
      <c r="HK38" s="363"/>
      <c r="HL38" s="363"/>
      <c r="HM38" s="363"/>
      <c r="HN38" s="363"/>
    </row>
    <row r="39" spans="1:222" s="364" customFormat="1" x14ac:dyDescent="0.25">
      <c r="A39" s="339"/>
      <c r="F39" s="363"/>
      <c r="G39" s="363"/>
      <c r="H39" s="363"/>
      <c r="I39" s="363"/>
      <c r="J39" s="363"/>
      <c r="K39" s="363"/>
      <c r="L39" s="363"/>
      <c r="M39" s="367"/>
      <c r="N39" s="367"/>
      <c r="O39" s="367"/>
      <c r="P39" s="367"/>
      <c r="Q39" s="350"/>
      <c r="R39" s="350"/>
      <c r="S39" s="368"/>
      <c r="T39" s="368"/>
      <c r="U39" s="368"/>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3"/>
      <c r="CY39" s="363"/>
      <c r="CZ39" s="363"/>
      <c r="DA39" s="363"/>
      <c r="DB39" s="363"/>
      <c r="DC39" s="363"/>
      <c r="DD39" s="363"/>
      <c r="DE39" s="363"/>
      <c r="DF39" s="363"/>
      <c r="DG39" s="363"/>
      <c r="DH39" s="363"/>
      <c r="DI39" s="363"/>
      <c r="DJ39" s="363"/>
      <c r="DK39" s="363"/>
      <c r="DL39" s="363"/>
      <c r="DM39" s="363"/>
      <c r="DN39" s="363"/>
      <c r="DO39" s="363"/>
      <c r="DP39" s="363"/>
      <c r="DQ39" s="363"/>
      <c r="DR39" s="363"/>
      <c r="DS39" s="363"/>
      <c r="DT39" s="363"/>
      <c r="DU39" s="363"/>
      <c r="DV39" s="363"/>
      <c r="DW39" s="363"/>
      <c r="DX39" s="363"/>
      <c r="DY39" s="363"/>
      <c r="DZ39" s="363"/>
      <c r="EA39" s="363"/>
      <c r="EB39" s="363"/>
      <c r="EC39" s="363"/>
      <c r="ED39" s="363"/>
      <c r="EE39" s="363"/>
      <c r="EF39" s="363"/>
      <c r="EG39" s="363"/>
      <c r="EH39" s="363"/>
      <c r="EI39" s="363"/>
      <c r="EJ39" s="363"/>
      <c r="EK39" s="363"/>
      <c r="EL39" s="363"/>
      <c r="EM39" s="363"/>
      <c r="EN39" s="363"/>
      <c r="EO39" s="363"/>
      <c r="EP39" s="363"/>
      <c r="EQ39" s="363"/>
      <c r="ER39" s="363"/>
      <c r="ES39" s="363"/>
      <c r="ET39" s="363"/>
      <c r="EU39" s="363"/>
      <c r="EV39" s="363"/>
      <c r="EW39" s="363"/>
      <c r="EX39" s="363"/>
      <c r="EY39" s="363"/>
      <c r="EZ39" s="363"/>
      <c r="FA39" s="363"/>
      <c r="FB39" s="363"/>
      <c r="FC39" s="363"/>
      <c r="FD39" s="363"/>
      <c r="FE39" s="363"/>
      <c r="FF39" s="363"/>
      <c r="FG39" s="363"/>
      <c r="FH39" s="363"/>
      <c r="FI39" s="363"/>
      <c r="FJ39" s="363"/>
      <c r="FK39" s="363"/>
      <c r="FL39" s="363"/>
      <c r="FM39" s="363"/>
      <c r="FN39" s="363"/>
      <c r="FO39" s="363"/>
      <c r="FP39" s="363"/>
      <c r="FQ39" s="363"/>
      <c r="FR39" s="363"/>
      <c r="FS39" s="363"/>
      <c r="FT39" s="363"/>
      <c r="FU39" s="363"/>
      <c r="FV39" s="363"/>
      <c r="FW39" s="363"/>
      <c r="FX39" s="363"/>
      <c r="FY39" s="363"/>
      <c r="FZ39" s="363"/>
      <c r="GA39" s="363"/>
      <c r="GB39" s="363"/>
      <c r="GC39" s="363"/>
      <c r="GD39" s="363"/>
      <c r="GE39" s="363"/>
      <c r="GF39" s="363"/>
      <c r="GG39" s="363"/>
      <c r="GH39" s="363"/>
      <c r="GI39" s="363"/>
      <c r="GJ39" s="363"/>
      <c r="GK39" s="363"/>
      <c r="GL39" s="363"/>
      <c r="GM39" s="363"/>
      <c r="GN39" s="363"/>
      <c r="GO39" s="363"/>
      <c r="GP39" s="363"/>
      <c r="GQ39" s="363"/>
      <c r="GR39" s="363"/>
      <c r="GS39" s="363"/>
      <c r="GT39" s="363"/>
      <c r="GU39" s="363"/>
      <c r="GV39" s="363"/>
      <c r="GW39" s="363"/>
      <c r="GX39" s="363"/>
      <c r="GY39" s="363"/>
      <c r="GZ39" s="363"/>
      <c r="HA39" s="363"/>
      <c r="HB39" s="363"/>
      <c r="HC39" s="363"/>
      <c r="HD39" s="363"/>
      <c r="HE39" s="363"/>
      <c r="HF39" s="363"/>
      <c r="HG39" s="363"/>
      <c r="HH39" s="363"/>
      <c r="HI39" s="363"/>
      <c r="HJ39" s="363"/>
      <c r="HK39" s="363"/>
      <c r="HL39" s="363"/>
      <c r="HM39" s="363"/>
      <c r="HN39" s="363"/>
    </row>
    <row r="40" spans="1:222" s="364" customFormat="1" x14ac:dyDescent="0.25">
      <c r="A40" s="339"/>
      <c r="F40" s="363"/>
      <c r="G40" s="363"/>
      <c r="H40" s="363"/>
      <c r="I40" s="363"/>
      <c r="J40" s="363"/>
      <c r="K40" s="363"/>
      <c r="L40" s="363"/>
      <c r="M40" s="367"/>
      <c r="N40" s="367"/>
      <c r="O40" s="367"/>
      <c r="P40" s="367"/>
      <c r="Q40" s="350"/>
      <c r="R40" s="350"/>
      <c r="S40" s="368"/>
      <c r="T40" s="368"/>
      <c r="U40" s="368"/>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3"/>
      <c r="EA40" s="363"/>
      <c r="EB40" s="363"/>
      <c r="EC40" s="363"/>
      <c r="ED40" s="363"/>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63"/>
      <c r="FK40" s="363"/>
      <c r="FL40" s="363"/>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3"/>
      <c r="GR40" s="363"/>
      <c r="GS40" s="363"/>
      <c r="GT40" s="363"/>
      <c r="GU40" s="363"/>
      <c r="GV40" s="363"/>
      <c r="GW40" s="363"/>
      <c r="GX40" s="363"/>
      <c r="GY40" s="363"/>
      <c r="GZ40" s="363"/>
      <c r="HA40" s="363"/>
      <c r="HB40" s="363"/>
      <c r="HC40" s="363"/>
      <c r="HD40" s="363"/>
      <c r="HE40" s="363"/>
      <c r="HF40" s="363"/>
      <c r="HG40" s="363"/>
      <c r="HH40" s="363"/>
      <c r="HI40" s="363"/>
      <c r="HJ40" s="363"/>
      <c r="HK40" s="363"/>
      <c r="HL40" s="363"/>
      <c r="HM40" s="363"/>
      <c r="HN40" s="363"/>
    </row>
    <row r="41" spans="1:222" s="364" customFormat="1" x14ac:dyDescent="0.25">
      <c r="A41" s="339"/>
      <c r="F41" s="363"/>
      <c r="G41" s="363"/>
      <c r="H41" s="363"/>
      <c r="I41" s="363"/>
      <c r="J41" s="363"/>
      <c r="K41" s="363"/>
      <c r="L41" s="363"/>
      <c r="M41" s="367"/>
      <c r="N41" s="367"/>
      <c r="O41" s="367"/>
      <c r="P41" s="367"/>
      <c r="Q41" s="350"/>
      <c r="R41" s="350"/>
      <c r="S41" s="368"/>
      <c r="T41" s="368"/>
      <c r="U41" s="368"/>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363"/>
      <c r="DX41" s="363"/>
      <c r="DY41" s="363"/>
      <c r="DZ41" s="363"/>
      <c r="EA41" s="363"/>
      <c r="EB41" s="363"/>
      <c r="EC41" s="363"/>
      <c r="ED41" s="363"/>
      <c r="EE41" s="363"/>
      <c r="EF41" s="363"/>
      <c r="EG41" s="363"/>
      <c r="EH41" s="363"/>
      <c r="EI41" s="363"/>
      <c r="EJ41" s="363"/>
      <c r="EK41" s="363"/>
      <c r="EL41" s="363"/>
      <c r="EM41" s="363"/>
      <c r="EN41" s="363"/>
      <c r="EO41" s="363"/>
      <c r="EP41" s="363"/>
      <c r="EQ41" s="363"/>
      <c r="ER41" s="363"/>
      <c r="ES41" s="363"/>
      <c r="ET41" s="363"/>
      <c r="EU41" s="363"/>
      <c r="EV41" s="363"/>
      <c r="EW41" s="363"/>
      <c r="EX41" s="363"/>
      <c r="EY41" s="363"/>
      <c r="EZ41" s="363"/>
      <c r="FA41" s="363"/>
      <c r="FB41" s="363"/>
      <c r="FC41" s="363"/>
      <c r="FD41" s="363"/>
      <c r="FE41" s="363"/>
      <c r="FF41" s="363"/>
      <c r="FG41" s="363"/>
      <c r="FH41" s="363"/>
      <c r="FI41" s="363"/>
      <c r="FJ41" s="363"/>
      <c r="FK41" s="363"/>
      <c r="FL41" s="363"/>
      <c r="FM41" s="363"/>
      <c r="FN41" s="363"/>
      <c r="FO41" s="363"/>
      <c r="FP41" s="363"/>
      <c r="FQ41" s="363"/>
      <c r="FR41" s="363"/>
      <c r="FS41" s="363"/>
      <c r="FT41" s="363"/>
      <c r="FU41" s="363"/>
      <c r="FV41" s="363"/>
      <c r="FW41" s="363"/>
      <c r="FX41" s="363"/>
      <c r="FY41" s="363"/>
      <c r="FZ41" s="363"/>
      <c r="GA41" s="363"/>
      <c r="GB41" s="363"/>
      <c r="GC41" s="363"/>
      <c r="GD41" s="363"/>
      <c r="GE41" s="363"/>
      <c r="GF41" s="363"/>
      <c r="GG41" s="363"/>
      <c r="GH41" s="363"/>
      <c r="GI41" s="363"/>
      <c r="GJ41" s="363"/>
      <c r="GK41" s="363"/>
      <c r="GL41" s="363"/>
      <c r="GM41" s="363"/>
      <c r="GN41" s="363"/>
      <c r="GO41" s="363"/>
      <c r="GP41" s="363"/>
      <c r="GQ41" s="363"/>
      <c r="GR41" s="363"/>
      <c r="GS41" s="363"/>
      <c r="GT41" s="363"/>
      <c r="GU41" s="363"/>
      <c r="GV41" s="363"/>
      <c r="GW41" s="363"/>
      <c r="GX41" s="363"/>
      <c r="GY41" s="363"/>
      <c r="GZ41" s="363"/>
      <c r="HA41" s="363"/>
      <c r="HB41" s="363"/>
      <c r="HC41" s="363"/>
      <c r="HD41" s="363"/>
      <c r="HE41" s="363"/>
      <c r="HF41" s="363"/>
      <c r="HG41" s="363"/>
      <c r="HH41" s="363"/>
      <c r="HI41" s="363"/>
      <c r="HJ41" s="363"/>
      <c r="HK41" s="363"/>
      <c r="HL41" s="363"/>
      <c r="HM41" s="363"/>
      <c r="HN41" s="363"/>
    </row>
    <row r="42" spans="1:222" s="364" customFormat="1" x14ac:dyDescent="0.25">
      <c r="A42" s="339"/>
      <c r="F42" s="363"/>
      <c r="G42" s="363"/>
      <c r="H42" s="363"/>
      <c r="I42" s="363"/>
      <c r="J42" s="363"/>
      <c r="K42" s="363"/>
      <c r="L42" s="363"/>
      <c r="M42" s="367"/>
      <c r="N42" s="367"/>
      <c r="O42" s="367"/>
      <c r="P42" s="367"/>
      <c r="Q42" s="350"/>
      <c r="R42" s="350"/>
      <c r="S42" s="368"/>
      <c r="T42" s="368"/>
      <c r="U42" s="368"/>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3"/>
      <c r="CH42" s="363"/>
      <c r="CI42" s="363"/>
      <c r="CJ42" s="363"/>
      <c r="CK42" s="363"/>
      <c r="CL42" s="363"/>
      <c r="CM42" s="363"/>
      <c r="CN42" s="363"/>
      <c r="CO42" s="363"/>
      <c r="CP42" s="363"/>
      <c r="CQ42" s="363"/>
      <c r="CR42" s="363"/>
      <c r="CS42" s="363"/>
      <c r="CT42" s="363"/>
      <c r="CU42" s="363"/>
      <c r="CV42" s="363"/>
      <c r="CW42" s="363"/>
      <c r="CX42" s="363"/>
      <c r="CY42" s="363"/>
      <c r="CZ42" s="363"/>
      <c r="DA42" s="363"/>
      <c r="DB42" s="363"/>
      <c r="DC42" s="363"/>
      <c r="DD42" s="363"/>
      <c r="DE42" s="363"/>
      <c r="DF42" s="363"/>
      <c r="DG42" s="363"/>
      <c r="DH42" s="363"/>
      <c r="DI42" s="363"/>
      <c r="DJ42" s="363"/>
      <c r="DK42" s="363"/>
      <c r="DL42" s="363"/>
      <c r="DM42" s="363"/>
      <c r="DN42" s="363"/>
      <c r="DO42" s="363"/>
      <c r="DP42" s="363"/>
      <c r="DQ42" s="363"/>
      <c r="DR42" s="363"/>
      <c r="DS42" s="363"/>
      <c r="DT42" s="363"/>
      <c r="DU42" s="363"/>
      <c r="DV42" s="363"/>
      <c r="DW42" s="363"/>
      <c r="DX42" s="363"/>
      <c r="DY42" s="363"/>
      <c r="DZ42" s="363"/>
      <c r="EA42" s="363"/>
      <c r="EB42" s="363"/>
      <c r="EC42" s="363"/>
      <c r="ED42" s="363"/>
      <c r="EE42" s="363"/>
      <c r="EF42" s="363"/>
      <c r="EG42" s="363"/>
      <c r="EH42" s="363"/>
      <c r="EI42" s="363"/>
      <c r="EJ42" s="363"/>
      <c r="EK42" s="363"/>
      <c r="EL42" s="363"/>
      <c r="EM42" s="363"/>
      <c r="EN42" s="363"/>
      <c r="EO42" s="363"/>
      <c r="EP42" s="363"/>
      <c r="EQ42" s="363"/>
      <c r="ER42" s="363"/>
      <c r="ES42" s="363"/>
      <c r="ET42" s="363"/>
      <c r="EU42" s="363"/>
      <c r="EV42" s="363"/>
      <c r="EW42" s="363"/>
      <c r="EX42" s="363"/>
      <c r="EY42" s="363"/>
      <c r="EZ42" s="363"/>
      <c r="FA42" s="363"/>
      <c r="FB42" s="363"/>
      <c r="FC42" s="363"/>
      <c r="FD42" s="363"/>
      <c r="FE42" s="363"/>
      <c r="FF42" s="363"/>
      <c r="FG42" s="363"/>
      <c r="FH42" s="363"/>
      <c r="FI42" s="363"/>
      <c r="FJ42" s="363"/>
      <c r="FK42" s="363"/>
      <c r="FL42" s="363"/>
      <c r="FM42" s="363"/>
      <c r="FN42" s="363"/>
      <c r="FO42" s="363"/>
      <c r="FP42" s="363"/>
      <c r="FQ42" s="363"/>
      <c r="FR42" s="363"/>
      <c r="FS42" s="363"/>
      <c r="FT42" s="363"/>
      <c r="FU42" s="363"/>
      <c r="FV42" s="363"/>
      <c r="FW42" s="363"/>
      <c r="FX42" s="363"/>
      <c r="FY42" s="363"/>
      <c r="FZ42" s="363"/>
      <c r="GA42" s="363"/>
      <c r="GB42" s="363"/>
      <c r="GC42" s="363"/>
      <c r="GD42" s="363"/>
      <c r="GE42" s="363"/>
      <c r="GF42" s="363"/>
      <c r="GG42" s="363"/>
      <c r="GH42" s="363"/>
      <c r="GI42" s="363"/>
      <c r="GJ42" s="363"/>
      <c r="GK42" s="363"/>
      <c r="GL42" s="363"/>
      <c r="GM42" s="363"/>
      <c r="GN42" s="363"/>
      <c r="GO42" s="363"/>
      <c r="GP42" s="363"/>
      <c r="GQ42" s="363"/>
      <c r="GR42" s="363"/>
      <c r="GS42" s="363"/>
      <c r="GT42" s="363"/>
      <c r="GU42" s="363"/>
      <c r="GV42" s="363"/>
      <c r="GW42" s="363"/>
      <c r="GX42" s="363"/>
      <c r="GY42" s="363"/>
      <c r="GZ42" s="363"/>
      <c r="HA42" s="363"/>
      <c r="HB42" s="363"/>
      <c r="HC42" s="363"/>
      <c r="HD42" s="363"/>
      <c r="HE42" s="363"/>
      <c r="HF42" s="363"/>
      <c r="HG42" s="363"/>
      <c r="HH42" s="363"/>
      <c r="HI42" s="363"/>
      <c r="HJ42" s="363"/>
      <c r="HK42" s="363"/>
      <c r="HL42" s="363"/>
      <c r="HM42" s="363"/>
      <c r="HN42" s="363"/>
    </row>
    <row r="43" spans="1:222" s="364" customFormat="1" x14ac:dyDescent="0.25">
      <c r="A43" s="339"/>
      <c r="F43" s="363"/>
      <c r="G43" s="363"/>
      <c r="H43" s="363"/>
      <c r="I43" s="363"/>
      <c r="J43" s="363"/>
      <c r="K43" s="363"/>
      <c r="L43" s="363"/>
      <c r="M43" s="367"/>
      <c r="N43" s="367"/>
      <c r="O43" s="367"/>
      <c r="P43" s="367"/>
      <c r="Q43" s="350"/>
      <c r="R43" s="350"/>
      <c r="S43" s="368"/>
      <c r="T43" s="368"/>
      <c r="U43" s="368"/>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3"/>
      <c r="CH43" s="363"/>
      <c r="CI43" s="363"/>
      <c r="CJ43" s="363"/>
      <c r="CK43" s="363"/>
      <c r="CL43" s="363"/>
      <c r="CM43" s="363"/>
      <c r="CN43" s="363"/>
      <c r="CO43" s="363"/>
      <c r="CP43" s="363"/>
      <c r="CQ43" s="363"/>
      <c r="CR43" s="363"/>
      <c r="CS43" s="363"/>
      <c r="CT43" s="363"/>
      <c r="CU43" s="363"/>
      <c r="CV43" s="363"/>
      <c r="CW43" s="363"/>
      <c r="CX43" s="363"/>
      <c r="CY43" s="363"/>
      <c r="CZ43" s="363"/>
      <c r="DA43" s="363"/>
      <c r="DB43" s="363"/>
      <c r="DC43" s="363"/>
      <c r="DD43" s="363"/>
      <c r="DE43" s="363"/>
      <c r="DF43" s="363"/>
      <c r="DG43" s="363"/>
      <c r="DH43" s="363"/>
      <c r="DI43" s="363"/>
      <c r="DJ43" s="363"/>
      <c r="DK43" s="363"/>
      <c r="DL43" s="363"/>
      <c r="DM43" s="363"/>
      <c r="DN43" s="363"/>
      <c r="DO43" s="363"/>
      <c r="DP43" s="363"/>
      <c r="DQ43" s="363"/>
      <c r="DR43" s="363"/>
      <c r="DS43" s="363"/>
      <c r="DT43" s="363"/>
      <c r="DU43" s="363"/>
      <c r="DV43" s="363"/>
      <c r="DW43" s="363"/>
      <c r="DX43" s="363"/>
      <c r="DY43" s="363"/>
      <c r="DZ43" s="363"/>
      <c r="EA43" s="363"/>
      <c r="EB43" s="363"/>
      <c r="EC43" s="363"/>
      <c r="ED43" s="363"/>
      <c r="EE43" s="363"/>
      <c r="EF43" s="363"/>
      <c r="EG43" s="363"/>
      <c r="EH43" s="363"/>
      <c r="EI43" s="363"/>
      <c r="EJ43" s="363"/>
      <c r="EK43" s="363"/>
      <c r="EL43" s="363"/>
      <c r="EM43" s="363"/>
      <c r="EN43" s="363"/>
      <c r="EO43" s="363"/>
      <c r="EP43" s="363"/>
      <c r="EQ43" s="363"/>
      <c r="ER43" s="363"/>
      <c r="ES43" s="363"/>
      <c r="ET43" s="363"/>
      <c r="EU43" s="363"/>
      <c r="EV43" s="363"/>
      <c r="EW43" s="363"/>
      <c r="EX43" s="363"/>
      <c r="EY43" s="363"/>
      <c r="EZ43" s="363"/>
      <c r="FA43" s="363"/>
      <c r="FB43" s="363"/>
      <c r="FC43" s="363"/>
      <c r="FD43" s="363"/>
      <c r="FE43" s="363"/>
      <c r="FF43" s="363"/>
      <c r="FG43" s="363"/>
      <c r="FH43" s="363"/>
      <c r="FI43" s="363"/>
      <c r="FJ43" s="363"/>
      <c r="FK43" s="363"/>
      <c r="FL43" s="363"/>
      <c r="FM43" s="363"/>
      <c r="FN43" s="363"/>
      <c r="FO43" s="363"/>
      <c r="FP43" s="363"/>
      <c r="FQ43" s="363"/>
      <c r="FR43" s="363"/>
      <c r="FS43" s="363"/>
      <c r="FT43" s="363"/>
      <c r="FU43" s="363"/>
      <c r="FV43" s="363"/>
      <c r="FW43" s="363"/>
      <c r="FX43" s="363"/>
      <c r="FY43" s="363"/>
      <c r="FZ43" s="363"/>
      <c r="GA43" s="363"/>
      <c r="GB43" s="363"/>
      <c r="GC43" s="363"/>
      <c r="GD43" s="363"/>
      <c r="GE43" s="363"/>
      <c r="GF43" s="363"/>
      <c r="GG43" s="363"/>
      <c r="GH43" s="363"/>
      <c r="GI43" s="363"/>
      <c r="GJ43" s="363"/>
      <c r="GK43" s="363"/>
      <c r="GL43" s="363"/>
      <c r="GM43" s="363"/>
      <c r="GN43" s="363"/>
      <c r="GO43" s="363"/>
      <c r="GP43" s="363"/>
      <c r="GQ43" s="363"/>
      <c r="GR43" s="363"/>
      <c r="GS43" s="363"/>
      <c r="GT43" s="363"/>
      <c r="GU43" s="363"/>
      <c r="GV43" s="363"/>
      <c r="GW43" s="363"/>
      <c r="GX43" s="363"/>
      <c r="GY43" s="363"/>
      <c r="GZ43" s="363"/>
      <c r="HA43" s="363"/>
      <c r="HB43" s="363"/>
      <c r="HC43" s="363"/>
      <c r="HD43" s="363"/>
      <c r="HE43" s="363"/>
      <c r="HF43" s="363"/>
      <c r="HG43" s="363"/>
      <c r="HH43" s="363"/>
      <c r="HI43" s="363"/>
      <c r="HJ43" s="363"/>
      <c r="HK43" s="363"/>
      <c r="HL43" s="363"/>
      <c r="HM43" s="363"/>
      <c r="HN43" s="363"/>
    </row>
    <row r="44" spans="1:222" s="364" customFormat="1" x14ac:dyDescent="0.25">
      <c r="A44" s="339"/>
      <c r="F44" s="363"/>
      <c r="G44" s="363"/>
      <c r="H44" s="363"/>
      <c r="I44" s="363"/>
      <c r="J44" s="363"/>
      <c r="K44" s="363"/>
      <c r="L44" s="363"/>
      <c r="M44" s="367"/>
      <c r="N44" s="367"/>
      <c r="O44" s="367"/>
      <c r="P44" s="367"/>
      <c r="Q44" s="350"/>
      <c r="R44" s="350"/>
      <c r="S44" s="368"/>
      <c r="T44" s="368"/>
      <c r="U44" s="368"/>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363"/>
      <c r="CG44" s="363"/>
      <c r="CH44" s="363"/>
      <c r="CI44" s="363"/>
      <c r="CJ44" s="363"/>
      <c r="CK44" s="363"/>
      <c r="CL44" s="363"/>
      <c r="CM44" s="363"/>
      <c r="CN44" s="363"/>
      <c r="CO44" s="363"/>
      <c r="CP44" s="363"/>
      <c r="CQ44" s="363"/>
      <c r="CR44" s="363"/>
      <c r="CS44" s="363"/>
      <c r="CT44" s="363"/>
      <c r="CU44" s="363"/>
      <c r="CV44" s="363"/>
      <c r="CW44" s="363"/>
      <c r="CX44" s="363"/>
      <c r="CY44" s="363"/>
      <c r="CZ44" s="363"/>
      <c r="DA44" s="363"/>
      <c r="DB44" s="363"/>
      <c r="DC44" s="363"/>
      <c r="DD44" s="363"/>
      <c r="DE44" s="363"/>
      <c r="DF44" s="363"/>
      <c r="DG44" s="363"/>
      <c r="DH44" s="363"/>
      <c r="DI44" s="363"/>
      <c r="DJ44" s="363"/>
      <c r="DK44" s="363"/>
      <c r="DL44" s="363"/>
      <c r="DM44" s="363"/>
      <c r="DN44" s="363"/>
      <c r="DO44" s="363"/>
      <c r="DP44" s="363"/>
      <c r="DQ44" s="363"/>
      <c r="DR44" s="363"/>
      <c r="DS44" s="363"/>
      <c r="DT44" s="363"/>
      <c r="DU44" s="363"/>
      <c r="DV44" s="363"/>
      <c r="DW44" s="363"/>
      <c r="DX44" s="363"/>
      <c r="DY44" s="363"/>
      <c r="DZ44" s="363"/>
      <c r="EA44" s="363"/>
      <c r="EB44" s="363"/>
      <c r="EC44" s="363"/>
      <c r="ED44" s="363"/>
      <c r="EE44" s="363"/>
      <c r="EF44" s="363"/>
      <c r="EG44" s="363"/>
      <c r="EH44" s="363"/>
      <c r="EI44" s="363"/>
      <c r="EJ44" s="363"/>
      <c r="EK44" s="363"/>
      <c r="EL44" s="363"/>
      <c r="EM44" s="363"/>
      <c r="EN44" s="363"/>
      <c r="EO44" s="363"/>
      <c r="EP44" s="363"/>
      <c r="EQ44" s="363"/>
      <c r="ER44" s="363"/>
      <c r="ES44" s="363"/>
      <c r="ET44" s="363"/>
      <c r="EU44" s="363"/>
      <c r="EV44" s="363"/>
      <c r="EW44" s="363"/>
      <c r="EX44" s="363"/>
      <c r="EY44" s="363"/>
      <c r="EZ44" s="363"/>
      <c r="FA44" s="363"/>
      <c r="FB44" s="363"/>
      <c r="FC44" s="363"/>
      <c r="FD44" s="363"/>
      <c r="FE44" s="363"/>
      <c r="FF44" s="363"/>
      <c r="FG44" s="363"/>
      <c r="FH44" s="363"/>
      <c r="FI44" s="363"/>
      <c r="FJ44" s="363"/>
      <c r="FK44" s="363"/>
      <c r="FL44" s="363"/>
      <c r="FM44" s="363"/>
      <c r="FN44" s="363"/>
      <c r="FO44" s="363"/>
      <c r="FP44" s="363"/>
      <c r="FQ44" s="363"/>
      <c r="FR44" s="363"/>
      <c r="FS44" s="363"/>
      <c r="FT44" s="363"/>
      <c r="FU44" s="363"/>
      <c r="FV44" s="363"/>
      <c r="FW44" s="363"/>
      <c r="FX44" s="363"/>
      <c r="FY44" s="363"/>
      <c r="FZ44" s="363"/>
      <c r="GA44" s="363"/>
      <c r="GB44" s="363"/>
      <c r="GC44" s="363"/>
      <c r="GD44" s="363"/>
      <c r="GE44" s="363"/>
      <c r="GF44" s="363"/>
      <c r="GG44" s="363"/>
      <c r="GH44" s="363"/>
      <c r="GI44" s="363"/>
      <c r="GJ44" s="363"/>
      <c r="GK44" s="363"/>
      <c r="GL44" s="363"/>
      <c r="GM44" s="363"/>
      <c r="GN44" s="363"/>
      <c r="GO44" s="363"/>
      <c r="GP44" s="363"/>
      <c r="GQ44" s="363"/>
      <c r="GR44" s="363"/>
      <c r="GS44" s="363"/>
      <c r="GT44" s="363"/>
      <c r="GU44" s="363"/>
      <c r="GV44" s="363"/>
      <c r="GW44" s="363"/>
      <c r="GX44" s="363"/>
      <c r="GY44" s="363"/>
      <c r="GZ44" s="363"/>
      <c r="HA44" s="363"/>
      <c r="HB44" s="363"/>
      <c r="HC44" s="363"/>
      <c r="HD44" s="363"/>
      <c r="HE44" s="363"/>
      <c r="HF44" s="363"/>
      <c r="HG44" s="363"/>
      <c r="HH44" s="363"/>
      <c r="HI44" s="363"/>
      <c r="HJ44" s="363"/>
      <c r="HK44" s="363"/>
      <c r="HL44" s="363"/>
      <c r="HM44" s="363"/>
      <c r="HN44" s="363"/>
    </row>
    <row r="45" spans="1:222" s="364" customFormat="1" x14ac:dyDescent="0.25">
      <c r="A45" s="339"/>
      <c r="F45" s="363"/>
      <c r="G45" s="363"/>
      <c r="H45" s="363"/>
      <c r="I45" s="363"/>
      <c r="J45" s="363"/>
      <c r="K45" s="363"/>
      <c r="L45" s="363"/>
      <c r="M45" s="367"/>
      <c r="N45" s="367"/>
      <c r="O45" s="367"/>
      <c r="P45" s="367"/>
      <c r="Q45" s="350"/>
      <c r="R45" s="350"/>
      <c r="S45" s="368"/>
      <c r="T45" s="368"/>
      <c r="U45" s="368"/>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3"/>
      <c r="CH45" s="363"/>
      <c r="CI45" s="363"/>
      <c r="CJ45" s="363"/>
      <c r="CK45" s="363"/>
      <c r="CL45" s="363"/>
      <c r="CM45" s="363"/>
      <c r="CN45" s="363"/>
      <c r="CO45" s="363"/>
      <c r="CP45" s="363"/>
      <c r="CQ45" s="363"/>
      <c r="CR45" s="363"/>
      <c r="CS45" s="363"/>
      <c r="CT45" s="363"/>
      <c r="CU45" s="363"/>
      <c r="CV45" s="363"/>
      <c r="CW45" s="363"/>
      <c r="CX45" s="363"/>
      <c r="CY45" s="363"/>
      <c r="CZ45" s="363"/>
      <c r="DA45" s="363"/>
      <c r="DB45" s="363"/>
      <c r="DC45" s="363"/>
      <c r="DD45" s="363"/>
      <c r="DE45" s="363"/>
      <c r="DF45" s="363"/>
      <c r="DG45" s="363"/>
      <c r="DH45" s="363"/>
      <c r="DI45" s="363"/>
      <c r="DJ45" s="363"/>
      <c r="DK45" s="363"/>
      <c r="DL45" s="363"/>
      <c r="DM45" s="363"/>
      <c r="DN45" s="363"/>
      <c r="DO45" s="363"/>
      <c r="DP45" s="363"/>
      <c r="DQ45" s="363"/>
      <c r="DR45" s="363"/>
      <c r="DS45" s="363"/>
      <c r="DT45" s="363"/>
      <c r="DU45" s="363"/>
      <c r="DV45" s="363"/>
      <c r="DW45" s="363"/>
      <c r="DX45" s="363"/>
      <c r="DY45" s="363"/>
      <c r="DZ45" s="363"/>
      <c r="EA45" s="363"/>
      <c r="EB45" s="363"/>
      <c r="EC45" s="363"/>
      <c r="ED45" s="363"/>
      <c r="EE45" s="363"/>
      <c r="EF45" s="363"/>
      <c r="EG45" s="363"/>
      <c r="EH45" s="363"/>
      <c r="EI45" s="363"/>
      <c r="EJ45" s="363"/>
      <c r="EK45" s="363"/>
      <c r="EL45" s="363"/>
      <c r="EM45" s="363"/>
      <c r="EN45" s="363"/>
      <c r="EO45" s="363"/>
      <c r="EP45" s="363"/>
      <c r="EQ45" s="363"/>
      <c r="ER45" s="363"/>
      <c r="ES45" s="363"/>
      <c r="ET45" s="363"/>
      <c r="EU45" s="363"/>
      <c r="EV45" s="363"/>
      <c r="EW45" s="363"/>
      <c r="EX45" s="363"/>
      <c r="EY45" s="363"/>
      <c r="EZ45" s="363"/>
      <c r="FA45" s="363"/>
      <c r="FB45" s="363"/>
      <c r="FC45" s="363"/>
      <c r="FD45" s="363"/>
      <c r="FE45" s="363"/>
      <c r="FF45" s="363"/>
      <c r="FG45" s="363"/>
      <c r="FH45" s="363"/>
      <c r="FI45" s="363"/>
      <c r="FJ45" s="363"/>
      <c r="FK45" s="363"/>
      <c r="FL45" s="363"/>
      <c r="FM45" s="363"/>
      <c r="FN45" s="363"/>
      <c r="FO45" s="363"/>
      <c r="FP45" s="363"/>
      <c r="FQ45" s="363"/>
      <c r="FR45" s="363"/>
      <c r="FS45" s="363"/>
      <c r="FT45" s="363"/>
      <c r="FU45" s="363"/>
      <c r="FV45" s="363"/>
      <c r="FW45" s="363"/>
      <c r="FX45" s="363"/>
      <c r="FY45" s="363"/>
      <c r="FZ45" s="363"/>
      <c r="GA45" s="363"/>
      <c r="GB45" s="363"/>
      <c r="GC45" s="363"/>
      <c r="GD45" s="363"/>
      <c r="GE45" s="363"/>
      <c r="GF45" s="363"/>
      <c r="GG45" s="363"/>
      <c r="GH45" s="363"/>
      <c r="GI45" s="363"/>
      <c r="GJ45" s="363"/>
      <c r="GK45" s="363"/>
      <c r="GL45" s="363"/>
      <c r="GM45" s="363"/>
      <c r="GN45" s="363"/>
      <c r="GO45" s="363"/>
      <c r="GP45" s="363"/>
      <c r="GQ45" s="363"/>
      <c r="GR45" s="363"/>
      <c r="GS45" s="363"/>
      <c r="GT45" s="363"/>
      <c r="GU45" s="363"/>
      <c r="GV45" s="363"/>
      <c r="GW45" s="363"/>
      <c r="GX45" s="363"/>
      <c r="GY45" s="363"/>
      <c r="GZ45" s="363"/>
      <c r="HA45" s="363"/>
      <c r="HB45" s="363"/>
      <c r="HC45" s="363"/>
      <c r="HD45" s="363"/>
      <c r="HE45" s="363"/>
      <c r="HF45" s="363"/>
      <c r="HG45" s="363"/>
      <c r="HH45" s="363"/>
      <c r="HI45" s="363"/>
      <c r="HJ45" s="363"/>
      <c r="HK45" s="363"/>
      <c r="HL45" s="363"/>
      <c r="HM45" s="363"/>
      <c r="HN45" s="363"/>
    </row>
    <row r="46" spans="1:222" s="364" customFormat="1" x14ac:dyDescent="0.25">
      <c r="A46" s="339"/>
      <c r="F46" s="363"/>
      <c r="G46" s="363"/>
      <c r="H46" s="363"/>
      <c r="I46" s="363"/>
      <c r="J46" s="363"/>
      <c r="K46" s="363"/>
      <c r="L46" s="363"/>
      <c r="M46" s="367"/>
      <c r="N46" s="367"/>
      <c r="O46" s="367"/>
      <c r="P46" s="367"/>
      <c r="Q46" s="350"/>
      <c r="R46" s="350"/>
      <c r="S46" s="368"/>
      <c r="T46" s="368"/>
      <c r="U46" s="368"/>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c r="DJ46" s="363"/>
      <c r="DK46" s="363"/>
      <c r="DL46" s="363"/>
      <c r="DM46" s="363"/>
      <c r="DN46" s="363"/>
      <c r="DO46" s="363"/>
      <c r="DP46" s="363"/>
      <c r="DQ46" s="363"/>
      <c r="DR46" s="363"/>
      <c r="DS46" s="363"/>
      <c r="DT46" s="363"/>
      <c r="DU46" s="363"/>
      <c r="DV46" s="363"/>
      <c r="DW46" s="363"/>
      <c r="DX46" s="363"/>
      <c r="DY46" s="363"/>
      <c r="DZ46" s="363"/>
      <c r="EA46" s="363"/>
      <c r="EB46" s="363"/>
      <c r="EC46" s="363"/>
      <c r="ED46" s="363"/>
      <c r="EE46" s="363"/>
      <c r="EF46" s="363"/>
      <c r="EG46" s="363"/>
      <c r="EH46" s="363"/>
      <c r="EI46" s="363"/>
      <c r="EJ46" s="363"/>
      <c r="EK46" s="363"/>
      <c r="EL46" s="363"/>
      <c r="EM46" s="363"/>
      <c r="EN46" s="363"/>
      <c r="EO46" s="363"/>
      <c r="EP46" s="363"/>
      <c r="EQ46" s="363"/>
      <c r="ER46" s="363"/>
      <c r="ES46" s="363"/>
      <c r="ET46" s="363"/>
      <c r="EU46" s="363"/>
      <c r="EV46" s="363"/>
      <c r="EW46" s="363"/>
      <c r="EX46" s="363"/>
      <c r="EY46" s="363"/>
      <c r="EZ46" s="363"/>
      <c r="FA46" s="363"/>
      <c r="FB46" s="363"/>
      <c r="FC46" s="363"/>
      <c r="FD46" s="363"/>
      <c r="FE46" s="363"/>
      <c r="FF46" s="363"/>
      <c r="FG46" s="363"/>
      <c r="FH46" s="363"/>
      <c r="FI46" s="363"/>
      <c r="FJ46" s="363"/>
      <c r="FK46" s="363"/>
      <c r="FL46" s="363"/>
      <c r="FM46" s="363"/>
      <c r="FN46" s="363"/>
      <c r="FO46" s="363"/>
      <c r="FP46" s="363"/>
      <c r="FQ46" s="363"/>
      <c r="FR46" s="363"/>
      <c r="FS46" s="363"/>
      <c r="FT46" s="363"/>
      <c r="FU46" s="363"/>
      <c r="FV46" s="363"/>
      <c r="FW46" s="363"/>
      <c r="FX46" s="363"/>
      <c r="FY46" s="363"/>
      <c r="FZ46" s="363"/>
      <c r="GA46" s="363"/>
      <c r="GB46" s="363"/>
      <c r="GC46" s="363"/>
      <c r="GD46" s="363"/>
      <c r="GE46" s="363"/>
      <c r="GF46" s="363"/>
      <c r="GG46" s="363"/>
      <c r="GH46" s="363"/>
      <c r="GI46" s="363"/>
      <c r="GJ46" s="363"/>
      <c r="GK46" s="363"/>
      <c r="GL46" s="363"/>
      <c r="GM46" s="363"/>
      <c r="GN46" s="363"/>
      <c r="GO46" s="363"/>
      <c r="GP46" s="363"/>
      <c r="GQ46" s="363"/>
      <c r="GR46" s="363"/>
      <c r="GS46" s="363"/>
      <c r="GT46" s="363"/>
      <c r="GU46" s="363"/>
      <c r="GV46" s="363"/>
      <c r="GW46" s="363"/>
      <c r="GX46" s="363"/>
      <c r="GY46" s="363"/>
      <c r="GZ46" s="363"/>
      <c r="HA46" s="363"/>
      <c r="HB46" s="363"/>
      <c r="HC46" s="363"/>
      <c r="HD46" s="363"/>
      <c r="HE46" s="363"/>
      <c r="HF46" s="363"/>
      <c r="HG46" s="363"/>
      <c r="HH46" s="363"/>
      <c r="HI46" s="363"/>
      <c r="HJ46" s="363"/>
      <c r="HK46" s="363"/>
      <c r="HL46" s="363"/>
      <c r="HM46" s="363"/>
      <c r="HN46" s="363"/>
    </row>
    <row r="47" spans="1:222" s="364" customFormat="1" x14ac:dyDescent="0.25">
      <c r="A47" s="339"/>
      <c r="F47" s="363"/>
      <c r="G47" s="363"/>
      <c r="H47" s="363"/>
      <c r="I47" s="363"/>
      <c r="J47" s="363"/>
      <c r="K47" s="363"/>
      <c r="L47" s="363"/>
      <c r="M47" s="367"/>
      <c r="N47" s="367"/>
      <c r="O47" s="367"/>
      <c r="P47" s="367"/>
      <c r="Q47" s="350"/>
      <c r="R47" s="350"/>
      <c r="S47" s="368"/>
      <c r="T47" s="368"/>
      <c r="U47" s="368"/>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c r="DJ47" s="363"/>
      <c r="DK47" s="363"/>
      <c r="DL47" s="363"/>
      <c r="DM47" s="363"/>
      <c r="DN47" s="363"/>
      <c r="DO47" s="363"/>
      <c r="DP47" s="363"/>
      <c r="DQ47" s="363"/>
      <c r="DR47" s="363"/>
      <c r="DS47" s="363"/>
      <c r="DT47" s="363"/>
      <c r="DU47" s="363"/>
      <c r="DV47" s="363"/>
      <c r="DW47" s="363"/>
      <c r="DX47" s="363"/>
      <c r="DY47" s="363"/>
      <c r="DZ47" s="363"/>
      <c r="EA47" s="363"/>
      <c r="EB47" s="363"/>
      <c r="EC47" s="363"/>
      <c r="ED47" s="363"/>
      <c r="EE47" s="363"/>
      <c r="EF47" s="363"/>
      <c r="EG47" s="363"/>
      <c r="EH47" s="363"/>
      <c r="EI47" s="363"/>
      <c r="EJ47" s="363"/>
      <c r="EK47" s="363"/>
      <c r="EL47" s="363"/>
      <c r="EM47" s="363"/>
      <c r="EN47" s="363"/>
      <c r="EO47" s="363"/>
      <c r="EP47" s="363"/>
      <c r="EQ47" s="363"/>
      <c r="ER47" s="363"/>
      <c r="ES47" s="363"/>
      <c r="ET47" s="363"/>
      <c r="EU47" s="363"/>
      <c r="EV47" s="363"/>
      <c r="EW47" s="363"/>
      <c r="EX47" s="363"/>
      <c r="EY47" s="363"/>
      <c r="EZ47" s="363"/>
      <c r="FA47" s="363"/>
      <c r="FB47" s="363"/>
      <c r="FC47" s="363"/>
      <c r="FD47" s="363"/>
      <c r="FE47" s="363"/>
      <c r="FF47" s="363"/>
      <c r="FG47" s="363"/>
      <c r="FH47" s="363"/>
      <c r="FI47" s="363"/>
      <c r="FJ47" s="363"/>
      <c r="FK47" s="363"/>
      <c r="FL47" s="363"/>
      <c r="FM47" s="363"/>
      <c r="FN47" s="363"/>
      <c r="FO47" s="363"/>
      <c r="FP47" s="363"/>
      <c r="FQ47" s="363"/>
      <c r="FR47" s="363"/>
      <c r="FS47" s="363"/>
      <c r="FT47" s="363"/>
      <c r="FU47" s="363"/>
      <c r="FV47" s="363"/>
      <c r="FW47" s="363"/>
      <c r="FX47" s="363"/>
      <c r="FY47" s="363"/>
      <c r="FZ47" s="363"/>
      <c r="GA47" s="363"/>
      <c r="GB47" s="363"/>
      <c r="GC47" s="363"/>
      <c r="GD47" s="363"/>
      <c r="GE47" s="363"/>
      <c r="GF47" s="363"/>
      <c r="GG47" s="363"/>
      <c r="GH47" s="363"/>
      <c r="GI47" s="363"/>
      <c r="GJ47" s="363"/>
      <c r="GK47" s="363"/>
      <c r="GL47" s="363"/>
      <c r="GM47" s="363"/>
      <c r="GN47" s="363"/>
      <c r="GO47" s="363"/>
      <c r="GP47" s="363"/>
      <c r="GQ47" s="363"/>
      <c r="GR47" s="363"/>
      <c r="GS47" s="363"/>
      <c r="GT47" s="363"/>
      <c r="GU47" s="363"/>
      <c r="GV47" s="363"/>
      <c r="GW47" s="363"/>
      <c r="GX47" s="363"/>
      <c r="GY47" s="363"/>
      <c r="GZ47" s="363"/>
      <c r="HA47" s="363"/>
      <c r="HB47" s="363"/>
      <c r="HC47" s="363"/>
      <c r="HD47" s="363"/>
      <c r="HE47" s="363"/>
      <c r="HF47" s="363"/>
      <c r="HG47" s="363"/>
      <c r="HH47" s="363"/>
      <c r="HI47" s="363"/>
      <c r="HJ47" s="363"/>
      <c r="HK47" s="363"/>
      <c r="HL47" s="363"/>
      <c r="HM47" s="363"/>
      <c r="HN47" s="363"/>
    </row>
    <row r="48" spans="1:222" s="364" customFormat="1" x14ac:dyDescent="0.25">
      <c r="A48" s="339"/>
      <c r="F48" s="363"/>
      <c r="G48" s="363"/>
      <c r="H48" s="363"/>
      <c r="I48" s="363"/>
      <c r="J48" s="363"/>
      <c r="K48" s="363"/>
      <c r="L48" s="363"/>
      <c r="M48" s="367"/>
      <c r="N48" s="367"/>
      <c r="O48" s="367"/>
      <c r="P48" s="367"/>
      <c r="Q48" s="350"/>
      <c r="R48" s="350"/>
      <c r="S48" s="368"/>
      <c r="T48" s="368"/>
      <c r="U48" s="368"/>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c r="DJ48" s="363"/>
      <c r="DK48" s="363"/>
      <c r="DL48" s="363"/>
      <c r="DM48" s="363"/>
      <c r="DN48" s="363"/>
      <c r="DO48" s="363"/>
      <c r="DP48" s="363"/>
      <c r="DQ48" s="363"/>
      <c r="DR48" s="363"/>
      <c r="DS48" s="363"/>
      <c r="DT48" s="363"/>
      <c r="DU48" s="363"/>
      <c r="DV48" s="363"/>
      <c r="DW48" s="363"/>
      <c r="DX48" s="363"/>
      <c r="DY48" s="363"/>
      <c r="DZ48" s="363"/>
      <c r="EA48" s="363"/>
      <c r="EB48" s="363"/>
      <c r="EC48" s="363"/>
      <c r="ED48" s="363"/>
      <c r="EE48" s="363"/>
      <c r="EF48" s="363"/>
      <c r="EG48" s="363"/>
      <c r="EH48" s="363"/>
      <c r="EI48" s="363"/>
      <c r="EJ48" s="363"/>
      <c r="EK48" s="363"/>
      <c r="EL48" s="363"/>
      <c r="EM48" s="363"/>
      <c r="EN48" s="363"/>
      <c r="EO48" s="363"/>
      <c r="EP48" s="363"/>
      <c r="EQ48" s="363"/>
      <c r="ER48" s="363"/>
      <c r="ES48" s="363"/>
      <c r="ET48" s="363"/>
      <c r="EU48" s="363"/>
      <c r="EV48" s="363"/>
      <c r="EW48" s="363"/>
      <c r="EX48" s="363"/>
      <c r="EY48" s="363"/>
      <c r="EZ48" s="363"/>
      <c r="FA48" s="363"/>
      <c r="FB48" s="363"/>
      <c r="FC48" s="363"/>
      <c r="FD48" s="363"/>
      <c r="FE48" s="363"/>
      <c r="FF48" s="363"/>
      <c r="FG48" s="363"/>
      <c r="FH48" s="363"/>
      <c r="FI48" s="363"/>
      <c r="FJ48" s="363"/>
      <c r="FK48" s="363"/>
      <c r="FL48" s="363"/>
      <c r="FM48" s="363"/>
      <c r="FN48" s="363"/>
      <c r="FO48" s="363"/>
      <c r="FP48" s="363"/>
      <c r="FQ48" s="363"/>
      <c r="FR48" s="363"/>
      <c r="FS48" s="363"/>
      <c r="FT48" s="363"/>
      <c r="FU48" s="363"/>
      <c r="FV48" s="363"/>
      <c r="FW48" s="363"/>
      <c r="FX48" s="363"/>
      <c r="FY48" s="363"/>
      <c r="FZ48" s="363"/>
      <c r="GA48" s="363"/>
      <c r="GB48" s="363"/>
      <c r="GC48" s="363"/>
      <c r="GD48" s="363"/>
      <c r="GE48" s="363"/>
      <c r="GF48" s="363"/>
      <c r="GG48" s="363"/>
      <c r="GH48" s="363"/>
      <c r="GI48" s="363"/>
      <c r="GJ48" s="363"/>
      <c r="GK48" s="363"/>
      <c r="GL48" s="363"/>
      <c r="GM48" s="363"/>
      <c r="GN48" s="363"/>
      <c r="GO48" s="363"/>
      <c r="GP48" s="363"/>
      <c r="GQ48" s="363"/>
      <c r="GR48" s="363"/>
      <c r="GS48" s="363"/>
      <c r="GT48" s="363"/>
      <c r="GU48" s="363"/>
      <c r="GV48" s="363"/>
      <c r="GW48" s="363"/>
      <c r="GX48" s="363"/>
      <c r="GY48" s="363"/>
      <c r="GZ48" s="363"/>
      <c r="HA48" s="363"/>
      <c r="HB48" s="363"/>
      <c r="HC48" s="363"/>
      <c r="HD48" s="363"/>
      <c r="HE48" s="363"/>
      <c r="HF48" s="363"/>
      <c r="HG48" s="363"/>
      <c r="HH48" s="363"/>
      <c r="HI48" s="363"/>
      <c r="HJ48" s="363"/>
      <c r="HK48" s="363"/>
      <c r="HL48" s="363"/>
      <c r="HM48" s="363"/>
      <c r="HN48" s="363"/>
    </row>
    <row r="49" spans="1:222" s="364" customFormat="1" x14ac:dyDescent="0.25">
      <c r="A49" s="339"/>
      <c r="F49" s="363"/>
      <c r="G49" s="363"/>
      <c r="H49" s="363"/>
      <c r="I49" s="363"/>
      <c r="J49" s="363"/>
      <c r="K49" s="363"/>
      <c r="L49" s="363"/>
      <c r="M49" s="367"/>
      <c r="N49" s="367"/>
      <c r="O49" s="367"/>
      <c r="P49" s="367"/>
      <c r="Q49" s="350"/>
      <c r="R49" s="350"/>
      <c r="S49" s="368"/>
      <c r="T49" s="368"/>
      <c r="U49" s="368"/>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c r="DJ49" s="363"/>
      <c r="DK49" s="363"/>
      <c r="DL49" s="363"/>
      <c r="DM49" s="363"/>
      <c r="DN49" s="363"/>
      <c r="DO49" s="363"/>
      <c r="DP49" s="363"/>
      <c r="DQ49" s="363"/>
      <c r="DR49" s="363"/>
      <c r="DS49" s="363"/>
      <c r="DT49" s="363"/>
      <c r="DU49" s="363"/>
      <c r="DV49" s="363"/>
      <c r="DW49" s="363"/>
      <c r="DX49" s="363"/>
      <c r="DY49" s="363"/>
      <c r="DZ49" s="363"/>
      <c r="EA49" s="363"/>
      <c r="EB49" s="363"/>
      <c r="EC49" s="363"/>
      <c r="ED49" s="363"/>
      <c r="EE49" s="363"/>
      <c r="EF49" s="363"/>
      <c r="EG49" s="363"/>
      <c r="EH49" s="363"/>
      <c r="EI49" s="363"/>
      <c r="EJ49" s="363"/>
      <c r="EK49" s="363"/>
      <c r="EL49" s="363"/>
      <c r="EM49" s="363"/>
      <c r="EN49" s="363"/>
      <c r="EO49" s="363"/>
      <c r="EP49" s="363"/>
      <c r="EQ49" s="363"/>
      <c r="ER49" s="363"/>
      <c r="ES49" s="363"/>
      <c r="ET49" s="363"/>
      <c r="EU49" s="363"/>
      <c r="EV49" s="363"/>
      <c r="EW49" s="363"/>
      <c r="EX49" s="363"/>
      <c r="EY49" s="363"/>
      <c r="EZ49" s="363"/>
      <c r="FA49" s="363"/>
      <c r="FB49" s="363"/>
      <c r="FC49" s="363"/>
      <c r="FD49" s="363"/>
      <c r="FE49" s="363"/>
      <c r="FF49" s="363"/>
      <c r="FG49" s="363"/>
      <c r="FH49" s="363"/>
      <c r="FI49" s="363"/>
      <c r="FJ49" s="363"/>
      <c r="FK49" s="363"/>
      <c r="FL49" s="363"/>
      <c r="FM49" s="363"/>
      <c r="FN49" s="363"/>
      <c r="FO49" s="363"/>
      <c r="FP49" s="363"/>
      <c r="FQ49" s="363"/>
      <c r="FR49" s="363"/>
      <c r="FS49" s="363"/>
      <c r="FT49" s="363"/>
      <c r="FU49" s="363"/>
      <c r="FV49" s="363"/>
      <c r="FW49" s="363"/>
      <c r="FX49" s="363"/>
      <c r="FY49" s="363"/>
      <c r="FZ49" s="363"/>
      <c r="GA49" s="363"/>
      <c r="GB49" s="363"/>
      <c r="GC49" s="363"/>
      <c r="GD49" s="363"/>
      <c r="GE49" s="363"/>
      <c r="GF49" s="363"/>
      <c r="GG49" s="363"/>
      <c r="GH49" s="363"/>
      <c r="GI49" s="363"/>
      <c r="GJ49" s="363"/>
      <c r="GK49" s="363"/>
      <c r="GL49" s="363"/>
      <c r="GM49" s="363"/>
      <c r="GN49" s="363"/>
      <c r="GO49" s="363"/>
      <c r="GP49" s="363"/>
      <c r="GQ49" s="363"/>
      <c r="GR49" s="363"/>
      <c r="GS49" s="363"/>
      <c r="GT49" s="363"/>
      <c r="GU49" s="363"/>
      <c r="GV49" s="363"/>
      <c r="GW49" s="363"/>
      <c r="GX49" s="363"/>
      <c r="GY49" s="363"/>
      <c r="GZ49" s="363"/>
      <c r="HA49" s="363"/>
      <c r="HB49" s="363"/>
      <c r="HC49" s="363"/>
      <c r="HD49" s="363"/>
      <c r="HE49" s="363"/>
      <c r="HF49" s="363"/>
      <c r="HG49" s="363"/>
      <c r="HH49" s="363"/>
      <c r="HI49" s="363"/>
      <c r="HJ49" s="363"/>
      <c r="HK49" s="363"/>
      <c r="HL49" s="363"/>
      <c r="HM49" s="363"/>
      <c r="HN49" s="363"/>
    </row>
    <row r="50" spans="1:222" s="364" customFormat="1" x14ac:dyDescent="0.25">
      <c r="A50" s="339"/>
      <c r="F50" s="363"/>
      <c r="G50" s="363"/>
      <c r="H50" s="363"/>
      <c r="I50" s="363"/>
      <c r="J50" s="363"/>
      <c r="K50" s="363"/>
      <c r="L50" s="363"/>
      <c r="M50" s="367"/>
      <c r="N50" s="367"/>
      <c r="O50" s="367"/>
      <c r="P50" s="367"/>
      <c r="Q50" s="350"/>
      <c r="R50" s="350"/>
      <c r="S50" s="368"/>
      <c r="T50" s="368"/>
      <c r="U50" s="368"/>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c r="DJ50" s="363"/>
      <c r="DK50" s="363"/>
      <c r="DL50" s="363"/>
      <c r="DM50" s="363"/>
      <c r="DN50" s="363"/>
      <c r="DO50" s="363"/>
      <c r="DP50" s="363"/>
      <c r="DQ50" s="363"/>
      <c r="DR50" s="363"/>
      <c r="DS50" s="363"/>
      <c r="DT50" s="363"/>
      <c r="DU50" s="363"/>
      <c r="DV50" s="363"/>
      <c r="DW50" s="363"/>
      <c r="DX50" s="363"/>
      <c r="DY50" s="363"/>
      <c r="DZ50" s="363"/>
      <c r="EA50" s="363"/>
      <c r="EB50" s="363"/>
      <c r="EC50" s="363"/>
      <c r="ED50" s="363"/>
      <c r="EE50" s="363"/>
      <c r="EF50" s="363"/>
      <c r="EG50" s="363"/>
      <c r="EH50" s="363"/>
      <c r="EI50" s="363"/>
      <c r="EJ50" s="363"/>
      <c r="EK50" s="363"/>
      <c r="EL50" s="363"/>
      <c r="EM50" s="363"/>
      <c r="EN50" s="363"/>
      <c r="EO50" s="363"/>
      <c r="EP50" s="363"/>
      <c r="EQ50" s="363"/>
      <c r="ER50" s="363"/>
      <c r="ES50" s="363"/>
      <c r="ET50" s="363"/>
      <c r="EU50" s="363"/>
      <c r="EV50" s="363"/>
      <c r="EW50" s="363"/>
      <c r="EX50" s="363"/>
      <c r="EY50" s="363"/>
      <c r="EZ50" s="363"/>
      <c r="FA50" s="363"/>
      <c r="FB50" s="363"/>
      <c r="FC50" s="363"/>
      <c r="FD50" s="363"/>
      <c r="FE50" s="363"/>
      <c r="FF50" s="363"/>
      <c r="FG50" s="363"/>
      <c r="FH50" s="363"/>
      <c r="FI50" s="363"/>
      <c r="FJ50" s="363"/>
      <c r="FK50" s="363"/>
      <c r="FL50" s="363"/>
      <c r="FM50" s="363"/>
      <c r="FN50" s="363"/>
      <c r="FO50" s="363"/>
      <c r="FP50" s="363"/>
      <c r="FQ50" s="363"/>
      <c r="FR50" s="363"/>
      <c r="FS50" s="363"/>
      <c r="FT50" s="363"/>
      <c r="FU50" s="363"/>
      <c r="FV50" s="363"/>
      <c r="FW50" s="363"/>
      <c r="FX50" s="363"/>
      <c r="FY50" s="363"/>
      <c r="FZ50" s="363"/>
      <c r="GA50" s="363"/>
      <c r="GB50" s="363"/>
      <c r="GC50" s="363"/>
      <c r="GD50" s="363"/>
      <c r="GE50" s="363"/>
      <c r="GF50" s="363"/>
      <c r="GG50" s="363"/>
      <c r="GH50" s="363"/>
      <c r="GI50" s="363"/>
      <c r="GJ50" s="363"/>
      <c r="GK50" s="363"/>
      <c r="GL50" s="363"/>
      <c r="GM50" s="363"/>
      <c r="GN50" s="363"/>
      <c r="GO50" s="363"/>
      <c r="GP50" s="363"/>
      <c r="GQ50" s="363"/>
      <c r="GR50" s="363"/>
      <c r="GS50" s="363"/>
      <c r="GT50" s="363"/>
      <c r="GU50" s="363"/>
      <c r="GV50" s="363"/>
      <c r="GW50" s="363"/>
      <c r="GX50" s="363"/>
      <c r="GY50" s="363"/>
      <c r="GZ50" s="363"/>
      <c r="HA50" s="363"/>
      <c r="HB50" s="363"/>
      <c r="HC50" s="363"/>
      <c r="HD50" s="363"/>
      <c r="HE50" s="363"/>
      <c r="HF50" s="363"/>
      <c r="HG50" s="363"/>
      <c r="HH50" s="363"/>
      <c r="HI50" s="363"/>
      <c r="HJ50" s="363"/>
      <c r="HK50" s="363"/>
      <c r="HL50" s="363"/>
      <c r="HM50" s="363"/>
      <c r="HN50" s="363"/>
    </row>
    <row r="51" spans="1:222" s="364" customFormat="1" x14ac:dyDescent="0.25">
      <c r="A51" s="339"/>
      <c r="F51" s="363"/>
      <c r="G51" s="363"/>
      <c r="H51" s="363"/>
      <c r="I51" s="363"/>
      <c r="J51" s="363"/>
      <c r="K51" s="363"/>
      <c r="L51" s="363"/>
      <c r="M51" s="367"/>
      <c r="N51" s="367"/>
      <c r="O51" s="367"/>
      <c r="P51" s="367"/>
      <c r="Q51" s="350"/>
      <c r="R51" s="350"/>
      <c r="S51" s="368"/>
      <c r="T51" s="368"/>
      <c r="U51" s="368"/>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c r="DJ51" s="363"/>
      <c r="DK51" s="363"/>
      <c r="DL51" s="363"/>
      <c r="DM51" s="363"/>
      <c r="DN51" s="363"/>
      <c r="DO51" s="363"/>
      <c r="DP51" s="363"/>
      <c r="DQ51" s="363"/>
      <c r="DR51" s="363"/>
      <c r="DS51" s="363"/>
      <c r="DT51" s="363"/>
      <c r="DU51" s="363"/>
      <c r="DV51" s="363"/>
      <c r="DW51" s="363"/>
      <c r="DX51" s="363"/>
      <c r="DY51" s="363"/>
      <c r="DZ51" s="363"/>
      <c r="EA51" s="363"/>
      <c r="EB51" s="363"/>
      <c r="EC51" s="363"/>
      <c r="ED51" s="363"/>
      <c r="EE51" s="363"/>
      <c r="EF51" s="363"/>
      <c r="EG51" s="363"/>
      <c r="EH51" s="363"/>
      <c r="EI51" s="363"/>
      <c r="EJ51" s="363"/>
      <c r="EK51" s="363"/>
      <c r="EL51" s="363"/>
      <c r="EM51" s="363"/>
      <c r="EN51" s="363"/>
      <c r="EO51" s="363"/>
      <c r="EP51" s="363"/>
      <c r="EQ51" s="363"/>
      <c r="ER51" s="363"/>
      <c r="ES51" s="363"/>
      <c r="ET51" s="363"/>
      <c r="EU51" s="363"/>
      <c r="EV51" s="363"/>
      <c r="EW51" s="363"/>
      <c r="EX51" s="363"/>
      <c r="EY51" s="363"/>
      <c r="EZ51" s="363"/>
      <c r="FA51" s="363"/>
      <c r="FB51" s="363"/>
      <c r="FC51" s="363"/>
      <c r="FD51" s="363"/>
      <c r="FE51" s="363"/>
      <c r="FF51" s="363"/>
      <c r="FG51" s="363"/>
      <c r="FH51" s="363"/>
      <c r="FI51" s="363"/>
      <c r="FJ51" s="363"/>
      <c r="FK51" s="363"/>
      <c r="FL51" s="363"/>
      <c r="FM51" s="363"/>
      <c r="FN51" s="363"/>
      <c r="FO51" s="363"/>
      <c r="FP51" s="363"/>
      <c r="FQ51" s="363"/>
      <c r="FR51" s="363"/>
      <c r="FS51" s="363"/>
      <c r="FT51" s="363"/>
      <c r="FU51" s="363"/>
      <c r="FV51" s="363"/>
      <c r="FW51" s="363"/>
      <c r="FX51" s="363"/>
      <c r="FY51" s="363"/>
      <c r="FZ51" s="363"/>
      <c r="GA51" s="363"/>
      <c r="GB51" s="363"/>
      <c r="GC51" s="363"/>
      <c r="GD51" s="363"/>
      <c r="GE51" s="363"/>
      <c r="GF51" s="363"/>
      <c r="GG51" s="363"/>
      <c r="GH51" s="363"/>
      <c r="GI51" s="363"/>
      <c r="GJ51" s="363"/>
      <c r="GK51" s="363"/>
      <c r="GL51" s="363"/>
      <c r="GM51" s="363"/>
      <c r="GN51" s="363"/>
      <c r="GO51" s="363"/>
      <c r="GP51" s="363"/>
      <c r="GQ51" s="363"/>
      <c r="GR51" s="363"/>
      <c r="GS51" s="363"/>
      <c r="GT51" s="363"/>
      <c r="GU51" s="363"/>
      <c r="GV51" s="363"/>
      <c r="GW51" s="363"/>
      <c r="GX51" s="363"/>
      <c r="GY51" s="363"/>
      <c r="GZ51" s="363"/>
      <c r="HA51" s="363"/>
      <c r="HB51" s="363"/>
      <c r="HC51" s="363"/>
      <c r="HD51" s="363"/>
      <c r="HE51" s="363"/>
      <c r="HF51" s="363"/>
      <c r="HG51" s="363"/>
      <c r="HH51" s="363"/>
      <c r="HI51" s="363"/>
      <c r="HJ51" s="363"/>
      <c r="HK51" s="363"/>
      <c r="HL51" s="363"/>
      <c r="HM51" s="363"/>
      <c r="HN51" s="363"/>
    </row>
    <row r="52" spans="1:222" s="364" customFormat="1" x14ac:dyDescent="0.25">
      <c r="A52" s="339"/>
      <c r="F52" s="363"/>
      <c r="G52" s="363"/>
      <c r="H52" s="363"/>
      <c r="I52" s="363"/>
      <c r="J52" s="363"/>
      <c r="K52" s="363"/>
      <c r="L52" s="363"/>
      <c r="M52" s="367"/>
      <c r="N52" s="367"/>
      <c r="O52" s="367"/>
      <c r="P52" s="367"/>
      <c r="Q52" s="350"/>
      <c r="R52" s="350"/>
      <c r="S52" s="368"/>
      <c r="T52" s="368"/>
      <c r="U52" s="368"/>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c r="DJ52" s="363"/>
      <c r="DK52" s="363"/>
      <c r="DL52" s="363"/>
      <c r="DM52" s="363"/>
      <c r="DN52" s="363"/>
      <c r="DO52" s="363"/>
      <c r="DP52" s="363"/>
      <c r="DQ52" s="363"/>
      <c r="DR52" s="363"/>
      <c r="DS52" s="363"/>
      <c r="DT52" s="363"/>
      <c r="DU52" s="363"/>
      <c r="DV52" s="363"/>
      <c r="DW52" s="363"/>
      <c r="DX52" s="363"/>
      <c r="DY52" s="363"/>
      <c r="DZ52" s="363"/>
      <c r="EA52" s="363"/>
      <c r="EB52" s="363"/>
      <c r="EC52" s="363"/>
      <c r="ED52" s="363"/>
      <c r="EE52" s="363"/>
      <c r="EF52" s="363"/>
      <c r="EG52" s="363"/>
      <c r="EH52" s="363"/>
      <c r="EI52" s="363"/>
      <c r="EJ52" s="363"/>
      <c r="EK52" s="363"/>
      <c r="EL52" s="363"/>
      <c r="EM52" s="363"/>
      <c r="EN52" s="363"/>
      <c r="EO52" s="363"/>
      <c r="EP52" s="363"/>
      <c r="EQ52" s="363"/>
      <c r="ER52" s="363"/>
      <c r="ES52" s="363"/>
      <c r="ET52" s="363"/>
      <c r="EU52" s="363"/>
      <c r="EV52" s="363"/>
      <c r="EW52" s="363"/>
      <c r="EX52" s="363"/>
      <c r="EY52" s="363"/>
      <c r="EZ52" s="363"/>
      <c r="FA52" s="363"/>
      <c r="FB52" s="363"/>
      <c r="FC52" s="363"/>
      <c r="FD52" s="363"/>
      <c r="FE52" s="363"/>
      <c r="FF52" s="363"/>
      <c r="FG52" s="363"/>
      <c r="FH52" s="363"/>
      <c r="FI52" s="363"/>
      <c r="FJ52" s="363"/>
      <c r="FK52" s="363"/>
      <c r="FL52" s="363"/>
      <c r="FM52" s="363"/>
      <c r="FN52" s="363"/>
      <c r="FO52" s="363"/>
      <c r="FP52" s="363"/>
      <c r="FQ52" s="363"/>
      <c r="FR52" s="363"/>
      <c r="FS52" s="363"/>
      <c r="FT52" s="363"/>
      <c r="FU52" s="363"/>
      <c r="FV52" s="363"/>
      <c r="FW52" s="363"/>
      <c r="FX52" s="363"/>
      <c r="FY52" s="363"/>
      <c r="FZ52" s="363"/>
      <c r="GA52" s="363"/>
      <c r="GB52" s="363"/>
      <c r="GC52" s="363"/>
      <c r="GD52" s="363"/>
      <c r="GE52" s="363"/>
      <c r="GF52" s="363"/>
      <c r="GG52" s="363"/>
      <c r="GH52" s="363"/>
      <c r="GI52" s="363"/>
      <c r="GJ52" s="363"/>
      <c r="GK52" s="363"/>
      <c r="GL52" s="363"/>
      <c r="GM52" s="363"/>
      <c r="GN52" s="363"/>
      <c r="GO52" s="363"/>
      <c r="GP52" s="363"/>
      <c r="GQ52" s="363"/>
      <c r="GR52" s="363"/>
      <c r="GS52" s="363"/>
      <c r="GT52" s="363"/>
      <c r="GU52" s="363"/>
      <c r="GV52" s="363"/>
      <c r="GW52" s="363"/>
      <c r="GX52" s="363"/>
      <c r="GY52" s="363"/>
      <c r="GZ52" s="363"/>
      <c r="HA52" s="363"/>
      <c r="HB52" s="363"/>
      <c r="HC52" s="363"/>
      <c r="HD52" s="363"/>
      <c r="HE52" s="363"/>
      <c r="HF52" s="363"/>
      <c r="HG52" s="363"/>
      <c r="HH52" s="363"/>
      <c r="HI52" s="363"/>
      <c r="HJ52" s="363"/>
      <c r="HK52" s="363"/>
      <c r="HL52" s="363"/>
      <c r="HM52" s="363"/>
      <c r="HN52" s="363"/>
    </row>
    <row r="53" spans="1:222" s="364" customFormat="1" x14ac:dyDescent="0.25">
      <c r="A53" s="339"/>
      <c r="F53" s="363"/>
      <c r="G53" s="363"/>
      <c r="H53" s="363"/>
      <c r="I53" s="363"/>
      <c r="J53" s="363"/>
      <c r="K53" s="363"/>
      <c r="L53" s="363"/>
      <c r="M53" s="367"/>
      <c r="N53" s="367"/>
      <c r="O53" s="367"/>
      <c r="P53" s="367"/>
      <c r="Q53" s="350"/>
      <c r="R53" s="350"/>
      <c r="S53" s="368"/>
      <c r="T53" s="368"/>
      <c r="U53" s="368"/>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3"/>
      <c r="EA53" s="363"/>
      <c r="EB53" s="363"/>
      <c r="EC53" s="363"/>
      <c r="ED53" s="363"/>
      <c r="EE53" s="363"/>
      <c r="EF53" s="363"/>
      <c r="EG53" s="363"/>
      <c r="EH53" s="363"/>
      <c r="EI53" s="363"/>
      <c r="EJ53" s="363"/>
      <c r="EK53" s="363"/>
      <c r="EL53" s="363"/>
      <c r="EM53" s="363"/>
      <c r="EN53" s="363"/>
      <c r="EO53" s="363"/>
      <c r="EP53" s="363"/>
      <c r="EQ53" s="363"/>
      <c r="ER53" s="363"/>
      <c r="ES53" s="363"/>
      <c r="ET53" s="363"/>
      <c r="EU53" s="363"/>
      <c r="EV53" s="363"/>
      <c r="EW53" s="363"/>
      <c r="EX53" s="363"/>
      <c r="EY53" s="363"/>
      <c r="EZ53" s="363"/>
      <c r="FA53" s="363"/>
      <c r="FB53" s="363"/>
      <c r="FC53" s="363"/>
      <c r="FD53" s="363"/>
      <c r="FE53" s="363"/>
      <c r="FF53" s="363"/>
      <c r="FG53" s="363"/>
      <c r="FH53" s="363"/>
      <c r="FI53" s="363"/>
      <c r="FJ53" s="363"/>
      <c r="FK53" s="363"/>
      <c r="FL53" s="363"/>
      <c r="FM53" s="363"/>
      <c r="FN53" s="363"/>
      <c r="FO53" s="363"/>
      <c r="FP53" s="363"/>
      <c r="FQ53" s="363"/>
      <c r="FR53" s="363"/>
      <c r="FS53" s="363"/>
      <c r="FT53" s="363"/>
      <c r="FU53" s="363"/>
      <c r="FV53" s="363"/>
      <c r="FW53" s="363"/>
      <c r="FX53" s="363"/>
      <c r="FY53" s="363"/>
      <c r="FZ53" s="363"/>
      <c r="GA53" s="363"/>
      <c r="GB53" s="363"/>
      <c r="GC53" s="363"/>
      <c r="GD53" s="363"/>
      <c r="GE53" s="363"/>
      <c r="GF53" s="363"/>
      <c r="GG53" s="363"/>
      <c r="GH53" s="363"/>
      <c r="GI53" s="363"/>
      <c r="GJ53" s="363"/>
      <c r="GK53" s="363"/>
      <c r="GL53" s="363"/>
      <c r="GM53" s="363"/>
      <c r="GN53" s="363"/>
      <c r="GO53" s="363"/>
      <c r="GP53" s="363"/>
      <c r="GQ53" s="363"/>
      <c r="GR53" s="363"/>
      <c r="GS53" s="363"/>
      <c r="GT53" s="363"/>
      <c r="GU53" s="363"/>
      <c r="GV53" s="363"/>
      <c r="GW53" s="363"/>
      <c r="GX53" s="363"/>
      <c r="GY53" s="363"/>
      <c r="GZ53" s="363"/>
      <c r="HA53" s="363"/>
      <c r="HB53" s="363"/>
      <c r="HC53" s="363"/>
      <c r="HD53" s="363"/>
      <c r="HE53" s="363"/>
      <c r="HF53" s="363"/>
      <c r="HG53" s="363"/>
      <c r="HH53" s="363"/>
      <c r="HI53" s="363"/>
      <c r="HJ53" s="363"/>
      <c r="HK53" s="363"/>
      <c r="HL53" s="363"/>
      <c r="HM53" s="363"/>
      <c r="HN53" s="363"/>
    </row>
    <row r="54" spans="1:222" s="364" customFormat="1" x14ac:dyDescent="0.25">
      <c r="A54" s="339"/>
      <c r="F54" s="363"/>
      <c r="G54" s="363"/>
      <c r="H54" s="363"/>
      <c r="I54" s="363"/>
      <c r="J54" s="363"/>
      <c r="K54" s="363"/>
      <c r="L54" s="363"/>
      <c r="M54" s="367"/>
      <c r="N54" s="367"/>
      <c r="O54" s="367"/>
      <c r="P54" s="367"/>
      <c r="Q54" s="350"/>
      <c r="R54" s="350"/>
      <c r="S54" s="368"/>
      <c r="T54" s="368"/>
      <c r="U54" s="368"/>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3"/>
      <c r="EC54" s="363"/>
      <c r="ED54" s="363"/>
      <c r="EE54" s="363"/>
      <c r="EF54" s="363"/>
      <c r="EG54" s="363"/>
      <c r="EH54" s="363"/>
      <c r="EI54" s="363"/>
      <c r="EJ54" s="363"/>
      <c r="EK54" s="363"/>
      <c r="EL54" s="363"/>
      <c r="EM54" s="363"/>
      <c r="EN54" s="363"/>
      <c r="EO54" s="363"/>
      <c r="EP54" s="363"/>
      <c r="EQ54" s="363"/>
      <c r="ER54" s="363"/>
      <c r="ES54" s="363"/>
      <c r="ET54" s="363"/>
      <c r="EU54" s="363"/>
      <c r="EV54" s="363"/>
      <c r="EW54" s="363"/>
      <c r="EX54" s="363"/>
      <c r="EY54" s="363"/>
      <c r="EZ54" s="363"/>
      <c r="FA54" s="363"/>
      <c r="FB54" s="363"/>
      <c r="FC54" s="363"/>
      <c r="FD54" s="363"/>
      <c r="FE54" s="363"/>
      <c r="FF54" s="363"/>
      <c r="FG54" s="363"/>
      <c r="FH54" s="363"/>
      <c r="FI54" s="363"/>
      <c r="FJ54" s="363"/>
      <c r="FK54" s="363"/>
      <c r="FL54" s="363"/>
      <c r="FM54" s="363"/>
      <c r="FN54" s="363"/>
      <c r="FO54" s="363"/>
      <c r="FP54" s="363"/>
      <c r="FQ54" s="363"/>
      <c r="FR54" s="363"/>
      <c r="FS54" s="363"/>
      <c r="FT54" s="363"/>
      <c r="FU54" s="363"/>
      <c r="FV54" s="363"/>
      <c r="FW54" s="363"/>
      <c r="FX54" s="363"/>
      <c r="FY54" s="363"/>
      <c r="FZ54" s="363"/>
      <c r="GA54" s="363"/>
      <c r="GB54" s="363"/>
      <c r="GC54" s="363"/>
      <c r="GD54" s="363"/>
      <c r="GE54" s="363"/>
      <c r="GF54" s="363"/>
      <c r="GG54" s="363"/>
      <c r="GH54" s="363"/>
      <c r="GI54" s="363"/>
      <c r="GJ54" s="363"/>
      <c r="GK54" s="363"/>
      <c r="GL54" s="363"/>
      <c r="GM54" s="363"/>
      <c r="GN54" s="363"/>
      <c r="GO54" s="363"/>
      <c r="GP54" s="363"/>
      <c r="GQ54" s="363"/>
      <c r="GR54" s="363"/>
      <c r="GS54" s="363"/>
      <c r="GT54" s="363"/>
      <c r="GU54" s="363"/>
      <c r="GV54" s="363"/>
      <c r="GW54" s="363"/>
      <c r="GX54" s="363"/>
      <c r="GY54" s="363"/>
      <c r="GZ54" s="363"/>
      <c r="HA54" s="363"/>
      <c r="HB54" s="363"/>
      <c r="HC54" s="363"/>
      <c r="HD54" s="363"/>
      <c r="HE54" s="363"/>
      <c r="HF54" s="363"/>
      <c r="HG54" s="363"/>
      <c r="HH54" s="363"/>
      <c r="HI54" s="363"/>
      <c r="HJ54" s="363"/>
      <c r="HK54" s="363"/>
      <c r="HL54" s="363"/>
      <c r="HM54" s="363"/>
      <c r="HN54" s="363"/>
    </row>
    <row r="55" spans="1:222" s="364" customFormat="1" x14ac:dyDescent="0.25">
      <c r="A55" s="339"/>
      <c r="F55" s="363"/>
      <c r="G55" s="363"/>
      <c r="H55" s="363"/>
      <c r="I55" s="363"/>
      <c r="J55" s="363"/>
      <c r="K55" s="363"/>
      <c r="L55" s="363"/>
      <c r="M55" s="367"/>
      <c r="N55" s="367"/>
      <c r="O55" s="367"/>
      <c r="P55" s="367"/>
      <c r="Q55" s="350"/>
      <c r="R55" s="350"/>
      <c r="S55" s="368"/>
      <c r="T55" s="368"/>
      <c r="U55" s="368"/>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c r="DL55" s="363"/>
      <c r="DM55" s="363"/>
      <c r="DN55" s="363"/>
      <c r="DO55" s="363"/>
      <c r="DP55" s="363"/>
      <c r="DQ55" s="363"/>
      <c r="DR55" s="363"/>
      <c r="DS55" s="363"/>
      <c r="DT55" s="363"/>
      <c r="DU55" s="363"/>
      <c r="DV55" s="363"/>
      <c r="DW55" s="363"/>
      <c r="DX55" s="363"/>
      <c r="DY55" s="363"/>
      <c r="DZ55" s="363"/>
      <c r="EA55" s="363"/>
      <c r="EB55" s="363"/>
      <c r="EC55" s="363"/>
      <c r="ED55" s="363"/>
      <c r="EE55" s="363"/>
      <c r="EF55" s="363"/>
      <c r="EG55" s="363"/>
      <c r="EH55" s="363"/>
      <c r="EI55" s="363"/>
      <c r="EJ55" s="363"/>
      <c r="EK55" s="363"/>
      <c r="EL55" s="363"/>
      <c r="EM55" s="363"/>
      <c r="EN55" s="363"/>
      <c r="EO55" s="363"/>
      <c r="EP55" s="363"/>
      <c r="EQ55" s="363"/>
      <c r="ER55" s="363"/>
      <c r="ES55" s="363"/>
      <c r="ET55" s="363"/>
      <c r="EU55" s="363"/>
      <c r="EV55" s="363"/>
      <c r="EW55" s="363"/>
      <c r="EX55" s="363"/>
      <c r="EY55" s="363"/>
      <c r="EZ55" s="363"/>
      <c r="FA55" s="363"/>
      <c r="FB55" s="363"/>
      <c r="FC55" s="363"/>
      <c r="FD55" s="363"/>
      <c r="FE55" s="363"/>
      <c r="FF55" s="363"/>
      <c r="FG55" s="363"/>
      <c r="FH55" s="363"/>
      <c r="FI55" s="363"/>
      <c r="FJ55" s="363"/>
      <c r="FK55" s="363"/>
      <c r="FL55" s="363"/>
      <c r="FM55" s="363"/>
      <c r="FN55" s="363"/>
      <c r="FO55" s="363"/>
      <c r="FP55" s="363"/>
      <c r="FQ55" s="363"/>
      <c r="FR55" s="363"/>
      <c r="FS55" s="363"/>
      <c r="FT55" s="363"/>
      <c r="FU55" s="363"/>
      <c r="FV55" s="363"/>
      <c r="FW55" s="363"/>
      <c r="FX55" s="363"/>
      <c r="FY55" s="363"/>
      <c r="FZ55" s="363"/>
      <c r="GA55" s="363"/>
      <c r="GB55" s="363"/>
      <c r="GC55" s="363"/>
      <c r="GD55" s="363"/>
      <c r="GE55" s="363"/>
      <c r="GF55" s="363"/>
      <c r="GG55" s="363"/>
      <c r="GH55" s="363"/>
      <c r="GI55" s="363"/>
      <c r="GJ55" s="363"/>
      <c r="GK55" s="363"/>
      <c r="GL55" s="363"/>
      <c r="GM55" s="363"/>
      <c r="GN55" s="363"/>
      <c r="GO55" s="363"/>
      <c r="GP55" s="363"/>
      <c r="GQ55" s="363"/>
      <c r="GR55" s="363"/>
      <c r="GS55" s="363"/>
      <c r="GT55" s="363"/>
      <c r="GU55" s="363"/>
      <c r="GV55" s="363"/>
      <c r="GW55" s="363"/>
      <c r="GX55" s="363"/>
      <c r="GY55" s="363"/>
      <c r="GZ55" s="363"/>
      <c r="HA55" s="363"/>
      <c r="HB55" s="363"/>
      <c r="HC55" s="363"/>
      <c r="HD55" s="363"/>
      <c r="HE55" s="363"/>
      <c r="HF55" s="363"/>
      <c r="HG55" s="363"/>
      <c r="HH55" s="363"/>
      <c r="HI55" s="363"/>
      <c r="HJ55" s="363"/>
      <c r="HK55" s="363"/>
      <c r="HL55" s="363"/>
      <c r="HM55" s="363"/>
      <c r="HN55" s="363"/>
    </row>
    <row r="56" spans="1:222" s="364" customFormat="1" x14ac:dyDescent="0.25">
      <c r="A56" s="339"/>
      <c r="F56" s="363"/>
      <c r="G56" s="363"/>
      <c r="H56" s="363"/>
      <c r="I56" s="363"/>
      <c r="J56" s="363"/>
      <c r="K56" s="363"/>
      <c r="L56" s="363"/>
      <c r="M56" s="367"/>
      <c r="N56" s="367"/>
      <c r="O56" s="367"/>
      <c r="P56" s="367"/>
      <c r="Q56" s="350"/>
      <c r="R56" s="350"/>
      <c r="S56" s="368"/>
      <c r="T56" s="368"/>
      <c r="U56" s="368"/>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c r="DL56" s="363"/>
      <c r="DM56" s="363"/>
      <c r="DN56" s="363"/>
      <c r="DO56" s="363"/>
      <c r="DP56" s="363"/>
      <c r="DQ56" s="363"/>
      <c r="DR56" s="363"/>
      <c r="DS56" s="363"/>
      <c r="DT56" s="363"/>
      <c r="DU56" s="363"/>
      <c r="DV56" s="363"/>
      <c r="DW56" s="363"/>
      <c r="DX56" s="363"/>
      <c r="DY56" s="363"/>
      <c r="DZ56" s="363"/>
      <c r="EA56" s="363"/>
      <c r="EB56" s="363"/>
      <c r="EC56" s="363"/>
      <c r="ED56" s="363"/>
      <c r="EE56" s="363"/>
      <c r="EF56" s="363"/>
      <c r="EG56" s="363"/>
      <c r="EH56" s="363"/>
      <c r="EI56" s="363"/>
      <c r="EJ56" s="363"/>
      <c r="EK56" s="363"/>
      <c r="EL56" s="363"/>
      <c r="EM56" s="363"/>
      <c r="EN56" s="363"/>
      <c r="EO56" s="363"/>
      <c r="EP56" s="363"/>
      <c r="EQ56" s="363"/>
      <c r="ER56" s="363"/>
      <c r="ES56" s="363"/>
      <c r="ET56" s="363"/>
      <c r="EU56" s="363"/>
      <c r="EV56" s="363"/>
      <c r="EW56" s="363"/>
      <c r="EX56" s="363"/>
      <c r="EY56" s="363"/>
      <c r="EZ56" s="363"/>
      <c r="FA56" s="363"/>
      <c r="FB56" s="363"/>
      <c r="FC56" s="363"/>
      <c r="FD56" s="363"/>
      <c r="FE56" s="363"/>
      <c r="FF56" s="363"/>
      <c r="FG56" s="363"/>
      <c r="FH56" s="363"/>
      <c r="FI56" s="363"/>
      <c r="FJ56" s="363"/>
      <c r="FK56" s="363"/>
      <c r="FL56" s="363"/>
      <c r="FM56" s="363"/>
      <c r="FN56" s="363"/>
      <c r="FO56" s="363"/>
      <c r="FP56" s="363"/>
      <c r="FQ56" s="363"/>
      <c r="FR56" s="363"/>
      <c r="FS56" s="363"/>
      <c r="FT56" s="363"/>
      <c r="FU56" s="363"/>
      <c r="FV56" s="363"/>
      <c r="FW56" s="363"/>
      <c r="FX56" s="363"/>
      <c r="FY56" s="363"/>
      <c r="FZ56" s="363"/>
      <c r="GA56" s="363"/>
      <c r="GB56" s="363"/>
      <c r="GC56" s="363"/>
      <c r="GD56" s="363"/>
      <c r="GE56" s="363"/>
      <c r="GF56" s="363"/>
      <c r="GG56" s="363"/>
      <c r="GH56" s="363"/>
      <c r="GI56" s="363"/>
      <c r="GJ56" s="363"/>
      <c r="GK56" s="363"/>
      <c r="GL56" s="363"/>
      <c r="GM56" s="363"/>
      <c r="GN56" s="363"/>
      <c r="GO56" s="363"/>
      <c r="GP56" s="363"/>
      <c r="GQ56" s="363"/>
      <c r="GR56" s="363"/>
      <c r="GS56" s="363"/>
      <c r="GT56" s="363"/>
      <c r="GU56" s="363"/>
      <c r="GV56" s="363"/>
      <c r="GW56" s="363"/>
      <c r="GX56" s="363"/>
      <c r="GY56" s="363"/>
      <c r="GZ56" s="363"/>
      <c r="HA56" s="363"/>
      <c r="HB56" s="363"/>
      <c r="HC56" s="363"/>
      <c r="HD56" s="363"/>
      <c r="HE56" s="363"/>
      <c r="HF56" s="363"/>
      <c r="HG56" s="363"/>
      <c r="HH56" s="363"/>
      <c r="HI56" s="363"/>
      <c r="HJ56" s="363"/>
      <c r="HK56" s="363"/>
      <c r="HL56" s="363"/>
      <c r="HM56" s="363"/>
      <c r="HN56" s="363"/>
    </row>
    <row r="57" spans="1:222" s="364" customFormat="1" x14ac:dyDescent="0.25">
      <c r="A57" s="339"/>
      <c r="F57" s="363"/>
      <c r="G57" s="363"/>
      <c r="H57" s="363"/>
      <c r="I57" s="363"/>
      <c r="J57" s="363"/>
      <c r="K57" s="363"/>
      <c r="L57" s="363"/>
      <c r="M57" s="367"/>
      <c r="N57" s="367"/>
      <c r="O57" s="367"/>
      <c r="P57" s="367"/>
      <c r="Q57" s="350"/>
      <c r="R57" s="350"/>
      <c r="S57" s="368"/>
      <c r="T57" s="368"/>
      <c r="U57" s="368"/>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3"/>
      <c r="CH57" s="363"/>
      <c r="CI57" s="363"/>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3"/>
      <c r="DF57" s="363"/>
      <c r="DG57" s="363"/>
      <c r="DH57" s="363"/>
      <c r="DI57" s="363"/>
      <c r="DJ57" s="363"/>
      <c r="DK57" s="363"/>
      <c r="DL57" s="363"/>
      <c r="DM57" s="363"/>
      <c r="DN57" s="363"/>
      <c r="DO57" s="363"/>
      <c r="DP57" s="363"/>
      <c r="DQ57" s="363"/>
      <c r="DR57" s="363"/>
      <c r="DS57" s="363"/>
      <c r="DT57" s="363"/>
      <c r="DU57" s="363"/>
      <c r="DV57" s="363"/>
      <c r="DW57" s="363"/>
      <c r="DX57" s="363"/>
      <c r="DY57" s="363"/>
      <c r="DZ57" s="363"/>
      <c r="EA57" s="363"/>
      <c r="EB57" s="363"/>
      <c r="EC57" s="363"/>
      <c r="ED57" s="363"/>
      <c r="EE57" s="363"/>
      <c r="EF57" s="363"/>
      <c r="EG57" s="363"/>
      <c r="EH57" s="363"/>
      <c r="EI57" s="363"/>
      <c r="EJ57" s="363"/>
      <c r="EK57" s="363"/>
      <c r="EL57" s="363"/>
      <c r="EM57" s="363"/>
      <c r="EN57" s="363"/>
      <c r="EO57" s="363"/>
      <c r="EP57" s="363"/>
      <c r="EQ57" s="363"/>
      <c r="ER57" s="363"/>
      <c r="ES57" s="363"/>
      <c r="ET57" s="363"/>
      <c r="EU57" s="363"/>
      <c r="EV57" s="363"/>
      <c r="EW57" s="363"/>
      <c r="EX57" s="363"/>
      <c r="EY57" s="363"/>
      <c r="EZ57" s="363"/>
      <c r="FA57" s="363"/>
      <c r="FB57" s="363"/>
      <c r="FC57" s="363"/>
      <c r="FD57" s="363"/>
      <c r="FE57" s="363"/>
      <c r="FF57" s="363"/>
      <c r="FG57" s="363"/>
      <c r="FH57" s="363"/>
      <c r="FI57" s="363"/>
      <c r="FJ57" s="363"/>
      <c r="FK57" s="363"/>
      <c r="FL57" s="363"/>
      <c r="FM57" s="363"/>
      <c r="FN57" s="363"/>
      <c r="FO57" s="363"/>
      <c r="FP57" s="363"/>
      <c r="FQ57" s="363"/>
      <c r="FR57" s="363"/>
      <c r="FS57" s="363"/>
      <c r="FT57" s="363"/>
      <c r="FU57" s="363"/>
      <c r="FV57" s="363"/>
      <c r="FW57" s="363"/>
      <c r="FX57" s="363"/>
      <c r="FY57" s="363"/>
      <c r="FZ57" s="363"/>
      <c r="GA57" s="363"/>
      <c r="GB57" s="363"/>
      <c r="GC57" s="363"/>
      <c r="GD57" s="363"/>
      <c r="GE57" s="363"/>
      <c r="GF57" s="363"/>
      <c r="GG57" s="363"/>
      <c r="GH57" s="363"/>
      <c r="GI57" s="363"/>
      <c r="GJ57" s="363"/>
      <c r="GK57" s="363"/>
      <c r="GL57" s="363"/>
      <c r="GM57" s="363"/>
      <c r="GN57" s="363"/>
      <c r="GO57" s="363"/>
      <c r="GP57" s="363"/>
      <c r="GQ57" s="363"/>
      <c r="GR57" s="363"/>
      <c r="GS57" s="363"/>
      <c r="GT57" s="363"/>
      <c r="GU57" s="363"/>
      <c r="GV57" s="363"/>
      <c r="GW57" s="363"/>
      <c r="GX57" s="363"/>
      <c r="GY57" s="363"/>
      <c r="GZ57" s="363"/>
      <c r="HA57" s="363"/>
      <c r="HB57" s="363"/>
      <c r="HC57" s="363"/>
      <c r="HD57" s="363"/>
      <c r="HE57" s="363"/>
      <c r="HF57" s="363"/>
      <c r="HG57" s="363"/>
      <c r="HH57" s="363"/>
      <c r="HI57" s="363"/>
      <c r="HJ57" s="363"/>
      <c r="HK57" s="363"/>
      <c r="HL57" s="363"/>
      <c r="HM57" s="363"/>
      <c r="HN57" s="363"/>
    </row>
    <row r="58" spans="1:222" s="364" customFormat="1" x14ac:dyDescent="0.25">
      <c r="A58" s="339"/>
      <c r="F58" s="363"/>
      <c r="G58" s="363"/>
      <c r="H58" s="363"/>
      <c r="I58" s="363"/>
      <c r="J58" s="363"/>
      <c r="K58" s="363"/>
      <c r="L58" s="363"/>
      <c r="M58" s="367"/>
      <c r="N58" s="367"/>
      <c r="O58" s="367"/>
      <c r="P58" s="367"/>
      <c r="Q58" s="350"/>
      <c r="R58" s="350"/>
      <c r="S58" s="368"/>
      <c r="T58" s="368"/>
      <c r="U58" s="368"/>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3"/>
      <c r="DB58" s="363"/>
      <c r="DC58" s="363"/>
      <c r="DD58" s="363"/>
      <c r="DE58" s="363"/>
      <c r="DF58" s="363"/>
      <c r="DG58" s="363"/>
      <c r="DH58" s="363"/>
      <c r="DI58" s="363"/>
      <c r="DJ58" s="363"/>
      <c r="DK58" s="363"/>
      <c r="DL58" s="363"/>
      <c r="DM58" s="363"/>
      <c r="DN58" s="363"/>
      <c r="DO58" s="363"/>
      <c r="DP58" s="363"/>
      <c r="DQ58" s="363"/>
      <c r="DR58" s="363"/>
      <c r="DS58" s="363"/>
      <c r="DT58" s="363"/>
      <c r="DU58" s="363"/>
      <c r="DV58" s="363"/>
      <c r="DW58" s="363"/>
      <c r="DX58" s="363"/>
      <c r="DY58" s="363"/>
      <c r="DZ58" s="363"/>
      <c r="EA58" s="363"/>
      <c r="EB58" s="363"/>
      <c r="EC58" s="363"/>
      <c r="ED58" s="363"/>
      <c r="EE58" s="363"/>
      <c r="EF58" s="363"/>
      <c r="EG58" s="363"/>
      <c r="EH58" s="363"/>
      <c r="EI58" s="363"/>
      <c r="EJ58" s="363"/>
      <c r="EK58" s="363"/>
      <c r="EL58" s="363"/>
      <c r="EM58" s="363"/>
      <c r="EN58" s="363"/>
      <c r="EO58" s="363"/>
      <c r="EP58" s="363"/>
      <c r="EQ58" s="363"/>
      <c r="ER58" s="363"/>
      <c r="ES58" s="363"/>
      <c r="ET58" s="363"/>
      <c r="EU58" s="363"/>
      <c r="EV58" s="363"/>
      <c r="EW58" s="363"/>
      <c r="EX58" s="363"/>
      <c r="EY58" s="363"/>
      <c r="EZ58" s="363"/>
      <c r="FA58" s="363"/>
      <c r="FB58" s="363"/>
      <c r="FC58" s="363"/>
      <c r="FD58" s="363"/>
      <c r="FE58" s="363"/>
      <c r="FF58" s="363"/>
      <c r="FG58" s="363"/>
      <c r="FH58" s="363"/>
      <c r="FI58" s="363"/>
      <c r="FJ58" s="363"/>
      <c r="FK58" s="363"/>
      <c r="FL58" s="363"/>
      <c r="FM58" s="363"/>
      <c r="FN58" s="363"/>
      <c r="FO58" s="363"/>
      <c r="FP58" s="363"/>
      <c r="FQ58" s="363"/>
      <c r="FR58" s="363"/>
      <c r="FS58" s="363"/>
      <c r="FT58" s="363"/>
      <c r="FU58" s="363"/>
      <c r="FV58" s="363"/>
      <c r="FW58" s="363"/>
      <c r="FX58" s="363"/>
      <c r="FY58" s="363"/>
      <c r="FZ58" s="363"/>
      <c r="GA58" s="363"/>
      <c r="GB58" s="363"/>
      <c r="GC58" s="363"/>
      <c r="GD58" s="363"/>
      <c r="GE58" s="363"/>
      <c r="GF58" s="363"/>
      <c r="GG58" s="363"/>
      <c r="GH58" s="363"/>
      <c r="GI58" s="363"/>
      <c r="GJ58" s="363"/>
      <c r="GK58" s="363"/>
      <c r="GL58" s="363"/>
      <c r="GM58" s="363"/>
      <c r="GN58" s="363"/>
      <c r="GO58" s="363"/>
      <c r="GP58" s="363"/>
      <c r="GQ58" s="363"/>
      <c r="GR58" s="363"/>
      <c r="GS58" s="363"/>
      <c r="GT58" s="363"/>
      <c r="GU58" s="363"/>
      <c r="GV58" s="363"/>
      <c r="GW58" s="363"/>
      <c r="GX58" s="363"/>
      <c r="GY58" s="363"/>
      <c r="GZ58" s="363"/>
      <c r="HA58" s="363"/>
      <c r="HB58" s="363"/>
      <c r="HC58" s="363"/>
      <c r="HD58" s="363"/>
      <c r="HE58" s="363"/>
      <c r="HF58" s="363"/>
      <c r="HG58" s="363"/>
      <c r="HH58" s="363"/>
      <c r="HI58" s="363"/>
      <c r="HJ58" s="363"/>
      <c r="HK58" s="363"/>
      <c r="HL58" s="363"/>
      <c r="HM58" s="363"/>
      <c r="HN58" s="363"/>
    </row>
    <row r="59" spans="1:222" s="364" customFormat="1" x14ac:dyDescent="0.25">
      <c r="A59" s="339"/>
      <c r="F59" s="363"/>
      <c r="G59" s="363"/>
      <c r="H59" s="363"/>
      <c r="I59" s="363"/>
      <c r="J59" s="363"/>
      <c r="K59" s="363"/>
      <c r="L59" s="363"/>
      <c r="M59" s="367"/>
      <c r="N59" s="367"/>
      <c r="O59" s="367"/>
      <c r="P59" s="367"/>
      <c r="Q59" s="350"/>
      <c r="R59" s="350"/>
      <c r="S59" s="368"/>
      <c r="T59" s="368"/>
      <c r="U59" s="368"/>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3"/>
      <c r="CH59" s="363"/>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3"/>
      <c r="DF59" s="363"/>
      <c r="DG59" s="363"/>
      <c r="DH59" s="363"/>
      <c r="DI59" s="363"/>
      <c r="DJ59" s="363"/>
      <c r="DK59" s="363"/>
      <c r="DL59" s="363"/>
      <c r="DM59" s="363"/>
      <c r="DN59" s="363"/>
      <c r="DO59" s="363"/>
      <c r="DP59" s="363"/>
      <c r="DQ59" s="363"/>
      <c r="DR59" s="363"/>
      <c r="DS59" s="363"/>
      <c r="DT59" s="363"/>
      <c r="DU59" s="363"/>
      <c r="DV59" s="363"/>
      <c r="DW59" s="363"/>
      <c r="DX59" s="363"/>
      <c r="DY59" s="363"/>
      <c r="DZ59" s="363"/>
      <c r="EA59" s="363"/>
      <c r="EB59" s="363"/>
      <c r="EC59" s="363"/>
      <c r="ED59" s="363"/>
      <c r="EE59" s="363"/>
      <c r="EF59" s="363"/>
      <c r="EG59" s="363"/>
      <c r="EH59" s="363"/>
      <c r="EI59" s="363"/>
      <c r="EJ59" s="363"/>
      <c r="EK59" s="363"/>
      <c r="EL59" s="363"/>
      <c r="EM59" s="363"/>
      <c r="EN59" s="363"/>
      <c r="EO59" s="363"/>
      <c r="EP59" s="363"/>
      <c r="EQ59" s="363"/>
      <c r="ER59" s="363"/>
      <c r="ES59" s="363"/>
      <c r="ET59" s="363"/>
      <c r="EU59" s="363"/>
      <c r="EV59" s="363"/>
      <c r="EW59" s="363"/>
      <c r="EX59" s="363"/>
      <c r="EY59" s="363"/>
      <c r="EZ59" s="363"/>
      <c r="FA59" s="363"/>
      <c r="FB59" s="363"/>
      <c r="FC59" s="363"/>
      <c r="FD59" s="363"/>
      <c r="FE59" s="363"/>
      <c r="FF59" s="363"/>
      <c r="FG59" s="363"/>
      <c r="FH59" s="363"/>
      <c r="FI59" s="363"/>
      <c r="FJ59" s="363"/>
      <c r="FK59" s="363"/>
      <c r="FL59" s="363"/>
      <c r="FM59" s="363"/>
      <c r="FN59" s="363"/>
      <c r="FO59" s="363"/>
      <c r="FP59" s="363"/>
      <c r="FQ59" s="363"/>
      <c r="FR59" s="363"/>
      <c r="FS59" s="363"/>
      <c r="FT59" s="363"/>
      <c r="FU59" s="363"/>
      <c r="FV59" s="363"/>
      <c r="FW59" s="363"/>
      <c r="FX59" s="363"/>
      <c r="FY59" s="363"/>
      <c r="FZ59" s="363"/>
      <c r="GA59" s="363"/>
      <c r="GB59" s="363"/>
      <c r="GC59" s="363"/>
      <c r="GD59" s="363"/>
      <c r="GE59" s="363"/>
      <c r="GF59" s="363"/>
      <c r="GG59" s="363"/>
      <c r="GH59" s="363"/>
      <c r="GI59" s="363"/>
      <c r="GJ59" s="363"/>
      <c r="GK59" s="363"/>
      <c r="GL59" s="363"/>
      <c r="GM59" s="363"/>
      <c r="GN59" s="363"/>
      <c r="GO59" s="363"/>
      <c r="GP59" s="363"/>
      <c r="GQ59" s="363"/>
      <c r="GR59" s="363"/>
      <c r="GS59" s="363"/>
      <c r="GT59" s="363"/>
      <c r="GU59" s="363"/>
      <c r="GV59" s="363"/>
      <c r="GW59" s="363"/>
      <c r="GX59" s="363"/>
      <c r="GY59" s="363"/>
      <c r="GZ59" s="363"/>
      <c r="HA59" s="363"/>
      <c r="HB59" s="363"/>
      <c r="HC59" s="363"/>
      <c r="HD59" s="363"/>
      <c r="HE59" s="363"/>
      <c r="HF59" s="363"/>
      <c r="HG59" s="363"/>
      <c r="HH59" s="363"/>
      <c r="HI59" s="363"/>
      <c r="HJ59" s="363"/>
      <c r="HK59" s="363"/>
      <c r="HL59" s="363"/>
      <c r="HM59" s="363"/>
      <c r="HN59" s="363"/>
    </row>
    <row r="60" spans="1:222" s="364" customFormat="1" x14ac:dyDescent="0.25">
      <c r="A60" s="339"/>
      <c r="F60" s="363"/>
      <c r="G60" s="363"/>
      <c r="H60" s="363"/>
      <c r="I60" s="363"/>
      <c r="J60" s="363"/>
      <c r="K60" s="363"/>
      <c r="L60" s="363"/>
      <c r="M60" s="367"/>
      <c r="N60" s="367"/>
      <c r="O60" s="367"/>
      <c r="P60" s="367"/>
      <c r="Q60" s="350"/>
      <c r="R60" s="350"/>
      <c r="S60" s="368"/>
      <c r="T60" s="368"/>
      <c r="U60" s="368"/>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3"/>
      <c r="DF60" s="363"/>
      <c r="DG60" s="363"/>
      <c r="DH60" s="363"/>
      <c r="DI60" s="363"/>
      <c r="DJ60" s="363"/>
      <c r="DK60" s="363"/>
      <c r="DL60" s="363"/>
      <c r="DM60" s="363"/>
      <c r="DN60" s="363"/>
      <c r="DO60" s="363"/>
      <c r="DP60" s="363"/>
      <c r="DQ60" s="363"/>
      <c r="DR60" s="363"/>
      <c r="DS60" s="363"/>
      <c r="DT60" s="363"/>
      <c r="DU60" s="363"/>
      <c r="DV60" s="363"/>
      <c r="DW60" s="363"/>
      <c r="DX60" s="363"/>
      <c r="DY60" s="363"/>
      <c r="DZ60" s="363"/>
      <c r="EA60" s="363"/>
      <c r="EB60" s="363"/>
      <c r="EC60" s="363"/>
      <c r="ED60" s="363"/>
      <c r="EE60" s="363"/>
      <c r="EF60" s="363"/>
      <c r="EG60" s="363"/>
      <c r="EH60" s="363"/>
      <c r="EI60" s="363"/>
      <c r="EJ60" s="363"/>
      <c r="EK60" s="363"/>
      <c r="EL60" s="363"/>
      <c r="EM60" s="363"/>
      <c r="EN60" s="363"/>
      <c r="EO60" s="363"/>
      <c r="EP60" s="363"/>
      <c r="EQ60" s="363"/>
      <c r="ER60" s="363"/>
      <c r="ES60" s="363"/>
      <c r="ET60" s="363"/>
      <c r="EU60" s="363"/>
      <c r="EV60" s="363"/>
      <c r="EW60" s="363"/>
      <c r="EX60" s="363"/>
      <c r="EY60" s="363"/>
      <c r="EZ60" s="363"/>
      <c r="FA60" s="363"/>
      <c r="FB60" s="363"/>
      <c r="FC60" s="363"/>
      <c r="FD60" s="363"/>
      <c r="FE60" s="363"/>
      <c r="FF60" s="363"/>
      <c r="FG60" s="363"/>
      <c r="FH60" s="363"/>
      <c r="FI60" s="363"/>
      <c r="FJ60" s="363"/>
      <c r="FK60" s="363"/>
      <c r="FL60" s="363"/>
      <c r="FM60" s="363"/>
      <c r="FN60" s="363"/>
      <c r="FO60" s="363"/>
      <c r="FP60" s="363"/>
      <c r="FQ60" s="363"/>
      <c r="FR60" s="363"/>
      <c r="FS60" s="363"/>
      <c r="FT60" s="363"/>
      <c r="FU60" s="363"/>
      <c r="FV60" s="363"/>
      <c r="FW60" s="363"/>
      <c r="FX60" s="363"/>
      <c r="FY60" s="363"/>
      <c r="FZ60" s="363"/>
      <c r="GA60" s="363"/>
      <c r="GB60" s="363"/>
      <c r="GC60" s="363"/>
      <c r="GD60" s="363"/>
      <c r="GE60" s="363"/>
      <c r="GF60" s="363"/>
      <c r="GG60" s="363"/>
      <c r="GH60" s="363"/>
      <c r="GI60" s="363"/>
      <c r="GJ60" s="363"/>
      <c r="GK60" s="363"/>
      <c r="GL60" s="363"/>
      <c r="GM60" s="363"/>
      <c r="GN60" s="363"/>
      <c r="GO60" s="363"/>
      <c r="GP60" s="363"/>
      <c r="GQ60" s="363"/>
      <c r="GR60" s="363"/>
      <c r="GS60" s="363"/>
      <c r="GT60" s="363"/>
      <c r="GU60" s="363"/>
      <c r="GV60" s="363"/>
      <c r="GW60" s="363"/>
      <c r="GX60" s="363"/>
      <c r="GY60" s="363"/>
      <c r="GZ60" s="363"/>
      <c r="HA60" s="363"/>
      <c r="HB60" s="363"/>
      <c r="HC60" s="363"/>
      <c r="HD60" s="363"/>
      <c r="HE60" s="363"/>
      <c r="HF60" s="363"/>
      <c r="HG60" s="363"/>
      <c r="HH60" s="363"/>
      <c r="HI60" s="363"/>
      <c r="HJ60" s="363"/>
      <c r="HK60" s="363"/>
      <c r="HL60" s="363"/>
      <c r="HM60" s="363"/>
      <c r="HN60" s="363"/>
    </row>
    <row r="61" spans="1:222" s="364" customFormat="1" x14ac:dyDescent="0.25">
      <c r="A61" s="339"/>
      <c r="F61" s="363"/>
      <c r="G61" s="363"/>
      <c r="H61" s="363"/>
      <c r="I61" s="363"/>
      <c r="J61" s="363"/>
      <c r="K61" s="363"/>
      <c r="L61" s="363"/>
      <c r="M61" s="367"/>
      <c r="N61" s="367"/>
      <c r="O61" s="367"/>
      <c r="P61" s="367"/>
      <c r="Q61" s="350"/>
      <c r="R61" s="350"/>
      <c r="S61" s="368"/>
      <c r="T61" s="368"/>
      <c r="U61" s="368"/>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3"/>
      <c r="EA61" s="363"/>
      <c r="EB61" s="363"/>
      <c r="EC61" s="363"/>
      <c r="ED61" s="363"/>
      <c r="EE61" s="363"/>
      <c r="EF61" s="363"/>
      <c r="EG61" s="363"/>
      <c r="EH61" s="363"/>
      <c r="EI61" s="363"/>
      <c r="EJ61" s="363"/>
      <c r="EK61" s="363"/>
      <c r="EL61" s="363"/>
      <c r="EM61" s="363"/>
      <c r="EN61" s="363"/>
      <c r="EO61" s="363"/>
      <c r="EP61" s="363"/>
      <c r="EQ61" s="363"/>
      <c r="ER61" s="363"/>
      <c r="ES61" s="363"/>
      <c r="ET61" s="363"/>
      <c r="EU61" s="363"/>
      <c r="EV61" s="363"/>
      <c r="EW61" s="363"/>
      <c r="EX61" s="363"/>
      <c r="EY61" s="363"/>
      <c r="EZ61" s="363"/>
      <c r="FA61" s="363"/>
      <c r="FB61" s="363"/>
      <c r="FC61" s="363"/>
      <c r="FD61" s="363"/>
      <c r="FE61" s="363"/>
      <c r="FF61" s="363"/>
      <c r="FG61" s="363"/>
      <c r="FH61" s="363"/>
      <c r="FI61" s="363"/>
      <c r="FJ61" s="363"/>
      <c r="FK61" s="363"/>
      <c r="FL61" s="363"/>
      <c r="FM61" s="363"/>
      <c r="FN61" s="363"/>
      <c r="FO61" s="363"/>
      <c r="FP61" s="363"/>
      <c r="FQ61" s="363"/>
      <c r="FR61" s="363"/>
      <c r="FS61" s="363"/>
      <c r="FT61" s="363"/>
      <c r="FU61" s="363"/>
      <c r="FV61" s="363"/>
      <c r="FW61" s="363"/>
      <c r="FX61" s="363"/>
      <c r="FY61" s="363"/>
      <c r="FZ61" s="363"/>
      <c r="GA61" s="363"/>
      <c r="GB61" s="363"/>
      <c r="GC61" s="363"/>
      <c r="GD61" s="363"/>
      <c r="GE61" s="363"/>
      <c r="GF61" s="363"/>
      <c r="GG61" s="363"/>
      <c r="GH61" s="363"/>
      <c r="GI61" s="363"/>
      <c r="GJ61" s="363"/>
      <c r="GK61" s="363"/>
      <c r="GL61" s="363"/>
      <c r="GM61" s="363"/>
      <c r="GN61" s="363"/>
      <c r="GO61" s="363"/>
      <c r="GP61" s="363"/>
      <c r="GQ61" s="363"/>
      <c r="GR61" s="363"/>
      <c r="GS61" s="363"/>
      <c r="GT61" s="363"/>
      <c r="GU61" s="363"/>
      <c r="GV61" s="363"/>
      <c r="GW61" s="363"/>
      <c r="GX61" s="363"/>
      <c r="GY61" s="363"/>
      <c r="GZ61" s="363"/>
      <c r="HA61" s="363"/>
      <c r="HB61" s="363"/>
      <c r="HC61" s="363"/>
      <c r="HD61" s="363"/>
      <c r="HE61" s="363"/>
      <c r="HF61" s="363"/>
      <c r="HG61" s="363"/>
      <c r="HH61" s="363"/>
      <c r="HI61" s="363"/>
      <c r="HJ61" s="363"/>
      <c r="HK61" s="363"/>
      <c r="HL61" s="363"/>
      <c r="HM61" s="363"/>
      <c r="HN61" s="363"/>
    </row>
    <row r="62" spans="1:222" s="364" customFormat="1" x14ac:dyDescent="0.25">
      <c r="A62" s="339"/>
      <c r="F62" s="363"/>
      <c r="G62" s="363"/>
      <c r="H62" s="363"/>
      <c r="I62" s="363"/>
      <c r="J62" s="363"/>
      <c r="K62" s="363"/>
      <c r="L62" s="363"/>
      <c r="M62" s="367"/>
      <c r="N62" s="367"/>
      <c r="O62" s="367"/>
      <c r="P62" s="367"/>
      <c r="Q62" s="350"/>
      <c r="R62" s="350"/>
      <c r="S62" s="368"/>
      <c r="T62" s="368"/>
      <c r="U62" s="368"/>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363"/>
      <c r="DX62" s="363"/>
      <c r="DY62" s="363"/>
      <c r="DZ62" s="363"/>
      <c r="EA62" s="363"/>
      <c r="EB62" s="363"/>
      <c r="EC62" s="363"/>
      <c r="ED62" s="363"/>
      <c r="EE62" s="363"/>
      <c r="EF62" s="363"/>
      <c r="EG62" s="363"/>
      <c r="EH62" s="363"/>
      <c r="EI62" s="363"/>
      <c r="EJ62" s="363"/>
      <c r="EK62" s="363"/>
      <c r="EL62" s="363"/>
      <c r="EM62" s="363"/>
      <c r="EN62" s="363"/>
      <c r="EO62" s="363"/>
      <c r="EP62" s="363"/>
      <c r="EQ62" s="363"/>
      <c r="ER62" s="363"/>
      <c r="ES62" s="363"/>
      <c r="ET62" s="363"/>
      <c r="EU62" s="363"/>
      <c r="EV62" s="363"/>
      <c r="EW62" s="363"/>
      <c r="EX62" s="363"/>
      <c r="EY62" s="363"/>
      <c r="EZ62" s="363"/>
      <c r="FA62" s="363"/>
      <c r="FB62" s="363"/>
      <c r="FC62" s="363"/>
      <c r="FD62" s="363"/>
      <c r="FE62" s="363"/>
      <c r="FF62" s="363"/>
      <c r="FG62" s="363"/>
      <c r="FH62" s="363"/>
      <c r="FI62" s="363"/>
      <c r="FJ62" s="363"/>
      <c r="FK62" s="363"/>
      <c r="FL62" s="363"/>
      <c r="FM62" s="363"/>
      <c r="FN62" s="363"/>
      <c r="FO62" s="363"/>
      <c r="FP62" s="363"/>
      <c r="FQ62" s="363"/>
      <c r="FR62" s="363"/>
      <c r="FS62" s="363"/>
      <c r="FT62" s="363"/>
      <c r="FU62" s="363"/>
      <c r="FV62" s="363"/>
      <c r="FW62" s="363"/>
      <c r="FX62" s="363"/>
      <c r="FY62" s="363"/>
      <c r="FZ62" s="363"/>
      <c r="GA62" s="363"/>
      <c r="GB62" s="363"/>
      <c r="GC62" s="363"/>
      <c r="GD62" s="363"/>
      <c r="GE62" s="363"/>
      <c r="GF62" s="363"/>
      <c r="GG62" s="363"/>
      <c r="GH62" s="363"/>
      <c r="GI62" s="363"/>
      <c r="GJ62" s="363"/>
      <c r="GK62" s="363"/>
      <c r="GL62" s="363"/>
      <c r="GM62" s="363"/>
      <c r="GN62" s="363"/>
      <c r="GO62" s="363"/>
      <c r="GP62" s="363"/>
      <c r="GQ62" s="363"/>
      <c r="GR62" s="363"/>
      <c r="GS62" s="363"/>
      <c r="GT62" s="363"/>
      <c r="GU62" s="363"/>
      <c r="GV62" s="363"/>
      <c r="GW62" s="363"/>
      <c r="GX62" s="363"/>
      <c r="GY62" s="363"/>
      <c r="GZ62" s="363"/>
      <c r="HA62" s="363"/>
      <c r="HB62" s="363"/>
      <c r="HC62" s="363"/>
      <c r="HD62" s="363"/>
      <c r="HE62" s="363"/>
      <c r="HF62" s="363"/>
      <c r="HG62" s="363"/>
      <c r="HH62" s="363"/>
      <c r="HI62" s="363"/>
      <c r="HJ62" s="363"/>
      <c r="HK62" s="363"/>
      <c r="HL62" s="363"/>
      <c r="HM62" s="363"/>
      <c r="HN62" s="363"/>
    </row>
    <row r="63" spans="1:222" s="364" customFormat="1" x14ac:dyDescent="0.25">
      <c r="A63" s="339"/>
      <c r="F63" s="363"/>
      <c r="G63" s="363"/>
      <c r="H63" s="363"/>
      <c r="I63" s="363"/>
      <c r="J63" s="363"/>
      <c r="K63" s="363"/>
      <c r="L63" s="363"/>
      <c r="M63" s="367"/>
      <c r="N63" s="367"/>
      <c r="O63" s="367"/>
      <c r="P63" s="367"/>
      <c r="Q63" s="350"/>
      <c r="R63" s="350"/>
      <c r="S63" s="368"/>
      <c r="T63" s="368"/>
      <c r="U63" s="368"/>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c r="DM63" s="363"/>
      <c r="DN63" s="363"/>
      <c r="DO63" s="363"/>
      <c r="DP63" s="363"/>
      <c r="DQ63" s="363"/>
      <c r="DR63" s="363"/>
      <c r="DS63" s="363"/>
      <c r="DT63" s="363"/>
      <c r="DU63" s="363"/>
      <c r="DV63" s="363"/>
      <c r="DW63" s="363"/>
      <c r="DX63" s="363"/>
      <c r="DY63" s="363"/>
      <c r="DZ63" s="363"/>
      <c r="EA63" s="363"/>
      <c r="EB63" s="363"/>
      <c r="EC63" s="363"/>
      <c r="ED63" s="363"/>
      <c r="EE63" s="363"/>
      <c r="EF63" s="363"/>
      <c r="EG63" s="363"/>
      <c r="EH63" s="363"/>
      <c r="EI63" s="363"/>
      <c r="EJ63" s="363"/>
      <c r="EK63" s="363"/>
      <c r="EL63" s="363"/>
      <c r="EM63" s="363"/>
      <c r="EN63" s="363"/>
      <c r="EO63" s="363"/>
      <c r="EP63" s="363"/>
      <c r="EQ63" s="363"/>
      <c r="ER63" s="363"/>
      <c r="ES63" s="363"/>
      <c r="ET63" s="363"/>
      <c r="EU63" s="363"/>
      <c r="EV63" s="363"/>
      <c r="EW63" s="363"/>
      <c r="EX63" s="363"/>
      <c r="EY63" s="363"/>
      <c r="EZ63" s="363"/>
      <c r="FA63" s="363"/>
      <c r="FB63" s="363"/>
      <c r="FC63" s="363"/>
      <c r="FD63" s="363"/>
      <c r="FE63" s="363"/>
      <c r="FF63" s="363"/>
      <c r="FG63" s="363"/>
      <c r="FH63" s="363"/>
      <c r="FI63" s="363"/>
      <c r="FJ63" s="363"/>
      <c r="FK63" s="363"/>
      <c r="FL63" s="363"/>
      <c r="FM63" s="363"/>
      <c r="FN63" s="363"/>
      <c r="FO63" s="363"/>
      <c r="FP63" s="363"/>
      <c r="FQ63" s="363"/>
      <c r="FR63" s="363"/>
      <c r="FS63" s="363"/>
      <c r="FT63" s="363"/>
      <c r="FU63" s="363"/>
      <c r="FV63" s="363"/>
      <c r="FW63" s="363"/>
      <c r="FX63" s="363"/>
      <c r="FY63" s="363"/>
      <c r="FZ63" s="363"/>
      <c r="GA63" s="363"/>
      <c r="GB63" s="363"/>
      <c r="GC63" s="363"/>
      <c r="GD63" s="363"/>
      <c r="GE63" s="363"/>
      <c r="GF63" s="363"/>
      <c r="GG63" s="363"/>
      <c r="GH63" s="363"/>
      <c r="GI63" s="363"/>
      <c r="GJ63" s="363"/>
      <c r="GK63" s="363"/>
      <c r="GL63" s="363"/>
      <c r="GM63" s="363"/>
      <c r="GN63" s="363"/>
      <c r="GO63" s="363"/>
      <c r="GP63" s="363"/>
      <c r="GQ63" s="363"/>
      <c r="GR63" s="363"/>
      <c r="GS63" s="363"/>
      <c r="GT63" s="363"/>
      <c r="GU63" s="363"/>
      <c r="GV63" s="363"/>
      <c r="GW63" s="363"/>
      <c r="GX63" s="363"/>
      <c r="GY63" s="363"/>
      <c r="GZ63" s="363"/>
      <c r="HA63" s="363"/>
      <c r="HB63" s="363"/>
      <c r="HC63" s="363"/>
      <c r="HD63" s="363"/>
      <c r="HE63" s="363"/>
      <c r="HF63" s="363"/>
      <c r="HG63" s="363"/>
      <c r="HH63" s="363"/>
      <c r="HI63" s="363"/>
      <c r="HJ63" s="363"/>
      <c r="HK63" s="363"/>
      <c r="HL63" s="363"/>
      <c r="HM63" s="363"/>
      <c r="HN63" s="363"/>
    </row>
    <row r="64" spans="1:222" s="364" customFormat="1" x14ac:dyDescent="0.25">
      <c r="A64" s="339"/>
      <c r="F64" s="363"/>
      <c r="G64" s="363"/>
      <c r="H64" s="363"/>
      <c r="I64" s="363"/>
      <c r="J64" s="363"/>
      <c r="K64" s="363"/>
      <c r="L64" s="363"/>
      <c r="M64" s="367"/>
      <c r="N64" s="367"/>
      <c r="O64" s="367"/>
      <c r="P64" s="367"/>
      <c r="Q64" s="350"/>
      <c r="R64" s="350"/>
      <c r="S64" s="368"/>
      <c r="T64" s="368"/>
      <c r="U64" s="368"/>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3"/>
      <c r="CY64" s="363"/>
      <c r="CZ64" s="363"/>
      <c r="DA64" s="363"/>
      <c r="DB64" s="363"/>
      <c r="DC64" s="363"/>
      <c r="DD64" s="363"/>
      <c r="DE64" s="363"/>
      <c r="DF64" s="363"/>
      <c r="DG64" s="363"/>
      <c r="DH64" s="363"/>
      <c r="DI64" s="363"/>
      <c r="DJ64" s="363"/>
      <c r="DK64" s="363"/>
      <c r="DL64" s="363"/>
      <c r="DM64" s="363"/>
      <c r="DN64" s="363"/>
      <c r="DO64" s="363"/>
      <c r="DP64" s="363"/>
      <c r="DQ64" s="363"/>
      <c r="DR64" s="363"/>
      <c r="DS64" s="363"/>
      <c r="DT64" s="363"/>
      <c r="DU64" s="363"/>
      <c r="DV64" s="363"/>
      <c r="DW64" s="363"/>
      <c r="DX64" s="363"/>
      <c r="DY64" s="363"/>
      <c r="DZ64" s="363"/>
      <c r="EA64" s="363"/>
      <c r="EB64" s="363"/>
      <c r="EC64" s="363"/>
      <c r="ED64" s="363"/>
      <c r="EE64" s="363"/>
      <c r="EF64" s="363"/>
      <c r="EG64" s="363"/>
      <c r="EH64" s="363"/>
      <c r="EI64" s="363"/>
      <c r="EJ64" s="363"/>
      <c r="EK64" s="363"/>
      <c r="EL64" s="363"/>
      <c r="EM64" s="363"/>
      <c r="EN64" s="363"/>
      <c r="EO64" s="363"/>
      <c r="EP64" s="363"/>
      <c r="EQ64" s="363"/>
      <c r="ER64" s="363"/>
      <c r="ES64" s="363"/>
      <c r="ET64" s="363"/>
      <c r="EU64" s="363"/>
      <c r="EV64" s="363"/>
      <c r="EW64" s="363"/>
      <c r="EX64" s="363"/>
      <c r="EY64" s="363"/>
      <c r="EZ64" s="363"/>
      <c r="FA64" s="363"/>
      <c r="FB64" s="363"/>
      <c r="FC64" s="363"/>
      <c r="FD64" s="363"/>
      <c r="FE64" s="363"/>
      <c r="FF64" s="363"/>
      <c r="FG64" s="363"/>
      <c r="FH64" s="363"/>
      <c r="FI64" s="363"/>
      <c r="FJ64" s="363"/>
      <c r="FK64" s="363"/>
      <c r="FL64" s="363"/>
      <c r="FM64" s="363"/>
      <c r="FN64" s="363"/>
      <c r="FO64" s="363"/>
      <c r="FP64" s="363"/>
      <c r="FQ64" s="363"/>
      <c r="FR64" s="363"/>
      <c r="FS64" s="363"/>
      <c r="FT64" s="363"/>
      <c r="FU64" s="363"/>
      <c r="FV64" s="363"/>
      <c r="FW64" s="363"/>
      <c r="FX64" s="363"/>
      <c r="FY64" s="363"/>
      <c r="FZ64" s="363"/>
      <c r="GA64" s="363"/>
      <c r="GB64" s="363"/>
      <c r="GC64" s="363"/>
      <c r="GD64" s="363"/>
      <c r="GE64" s="363"/>
      <c r="GF64" s="363"/>
      <c r="GG64" s="363"/>
      <c r="GH64" s="363"/>
      <c r="GI64" s="363"/>
      <c r="GJ64" s="363"/>
      <c r="GK64" s="363"/>
      <c r="GL64" s="363"/>
      <c r="GM64" s="363"/>
      <c r="GN64" s="363"/>
      <c r="GO64" s="363"/>
      <c r="GP64" s="363"/>
      <c r="GQ64" s="363"/>
      <c r="GR64" s="363"/>
      <c r="GS64" s="363"/>
      <c r="GT64" s="363"/>
      <c r="GU64" s="363"/>
      <c r="GV64" s="363"/>
      <c r="GW64" s="363"/>
      <c r="GX64" s="363"/>
      <c r="GY64" s="363"/>
      <c r="GZ64" s="363"/>
      <c r="HA64" s="363"/>
      <c r="HB64" s="363"/>
      <c r="HC64" s="363"/>
      <c r="HD64" s="363"/>
      <c r="HE64" s="363"/>
      <c r="HF64" s="363"/>
      <c r="HG64" s="363"/>
      <c r="HH64" s="363"/>
      <c r="HI64" s="363"/>
      <c r="HJ64" s="363"/>
      <c r="HK64" s="363"/>
      <c r="HL64" s="363"/>
      <c r="HM64" s="363"/>
      <c r="HN64" s="363"/>
    </row>
    <row r="65" spans="1:222" s="364" customFormat="1" x14ac:dyDescent="0.25">
      <c r="A65" s="339"/>
      <c r="F65" s="363"/>
      <c r="G65" s="363"/>
      <c r="H65" s="363"/>
      <c r="I65" s="363"/>
      <c r="J65" s="363"/>
      <c r="K65" s="363"/>
      <c r="L65" s="363"/>
      <c r="M65" s="367"/>
      <c r="N65" s="367"/>
      <c r="O65" s="367"/>
      <c r="P65" s="367"/>
      <c r="Q65" s="350"/>
      <c r="R65" s="350"/>
      <c r="S65" s="368"/>
      <c r="T65" s="368"/>
      <c r="U65" s="368"/>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3"/>
      <c r="CY65" s="363"/>
      <c r="CZ65" s="363"/>
      <c r="DA65" s="363"/>
      <c r="DB65" s="363"/>
      <c r="DC65" s="363"/>
      <c r="DD65" s="363"/>
      <c r="DE65" s="363"/>
      <c r="DF65" s="363"/>
      <c r="DG65" s="363"/>
      <c r="DH65" s="363"/>
      <c r="DI65" s="363"/>
      <c r="DJ65" s="363"/>
      <c r="DK65" s="363"/>
      <c r="DL65" s="363"/>
      <c r="DM65" s="363"/>
      <c r="DN65" s="363"/>
      <c r="DO65" s="363"/>
      <c r="DP65" s="363"/>
      <c r="DQ65" s="363"/>
      <c r="DR65" s="363"/>
      <c r="DS65" s="363"/>
      <c r="DT65" s="363"/>
      <c r="DU65" s="363"/>
      <c r="DV65" s="363"/>
      <c r="DW65" s="363"/>
      <c r="DX65" s="363"/>
      <c r="DY65" s="363"/>
      <c r="DZ65" s="363"/>
      <c r="EA65" s="363"/>
      <c r="EB65" s="363"/>
      <c r="EC65" s="363"/>
      <c r="ED65" s="363"/>
      <c r="EE65" s="363"/>
      <c r="EF65" s="363"/>
      <c r="EG65" s="363"/>
      <c r="EH65" s="363"/>
      <c r="EI65" s="363"/>
      <c r="EJ65" s="363"/>
      <c r="EK65" s="363"/>
      <c r="EL65" s="363"/>
      <c r="EM65" s="363"/>
      <c r="EN65" s="363"/>
      <c r="EO65" s="363"/>
      <c r="EP65" s="363"/>
      <c r="EQ65" s="363"/>
      <c r="ER65" s="363"/>
      <c r="ES65" s="363"/>
      <c r="ET65" s="363"/>
      <c r="EU65" s="363"/>
      <c r="EV65" s="363"/>
      <c r="EW65" s="363"/>
      <c r="EX65" s="363"/>
      <c r="EY65" s="363"/>
      <c r="EZ65" s="363"/>
      <c r="FA65" s="363"/>
      <c r="FB65" s="363"/>
      <c r="FC65" s="363"/>
      <c r="FD65" s="363"/>
      <c r="FE65" s="363"/>
      <c r="FF65" s="363"/>
      <c r="FG65" s="363"/>
      <c r="FH65" s="363"/>
      <c r="FI65" s="363"/>
      <c r="FJ65" s="363"/>
      <c r="FK65" s="363"/>
      <c r="FL65" s="363"/>
      <c r="FM65" s="363"/>
      <c r="FN65" s="363"/>
      <c r="FO65" s="363"/>
      <c r="FP65" s="363"/>
      <c r="FQ65" s="363"/>
      <c r="FR65" s="363"/>
      <c r="FS65" s="363"/>
      <c r="FT65" s="363"/>
      <c r="FU65" s="363"/>
      <c r="FV65" s="363"/>
      <c r="FW65" s="363"/>
      <c r="FX65" s="363"/>
      <c r="FY65" s="363"/>
      <c r="FZ65" s="363"/>
      <c r="GA65" s="363"/>
      <c r="GB65" s="363"/>
      <c r="GC65" s="363"/>
      <c r="GD65" s="363"/>
      <c r="GE65" s="363"/>
      <c r="GF65" s="363"/>
      <c r="GG65" s="363"/>
      <c r="GH65" s="363"/>
      <c r="GI65" s="363"/>
      <c r="GJ65" s="363"/>
      <c r="GK65" s="363"/>
      <c r="GL65" s="363"/>
      <c r="GM65" s="363"/>
      <c r="GN65" s="363"/>
      <c r="GO65" s="363"/>
      <c r="GP65" s="363"/>
      <c r="GQ65" s="363"/>
      <c r="GR65" s="363"/>
      <c r="GS65" s="363"/>
      <c r="GT65" s="363"/>
      <c r="GU65" s="363"/>
      <c r="GV65" s="363"/>
      <c r="GW65" s="363"/>
      <c r="GX65" s="363"/>
      <c r="GY65" s="363"/>
      <c r="GZ65" s="363"/>
      <c r="HA65" s="363"/>
      <c r="HB65" s="363"/>
      <c r="HC65" s="363"/>
      <c r="HD65" s="363"/>
      <c r="HE65" s="363"/>
      <c r="HF65" s="363"/>
      <c r="HG65" s="363"/>
      <c r="HH65" s="363"/>
      <c r="HI65" s="363"/>
      <c r="HJ65" s="363"/>
      <c r="HK65" s="363"/>
      <c r="HL65" s="363"/>
      <c r="HM65" s="363"/>
      <c r="HN65" s="363"/>
    </row>
    <row r="66" spans="1:222" s="364" customFormat="1" x14ac:dyDescent="0.25">
      <c r="A66" s="339"/>
      <c r="F66" s="363"/>
      <c r="G66" s="363"/>
      <c r="H66" s="363"/>
      <c r="I66" s="363"/>
      <c r="J66" s="363"/>
      <c r="K66" s="363"/>
      <c r="L66" s="363"/>
      <c r="M66" s="367"/>
      <c r="N66" s="367"/>
      <c r="O66" s="367"/>
      <c r="P66" s="367"/>
      <c r="Q66" s="350"/>
      <c r="R66" s="350"/>
      <c r="S66" s="368"/>
      <c r="T66" s="368"/>
      <c r="U66" s="368"/>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c r="DM66" s="363"/>
      <c r="DN66" s="363"/>
      <c r="DO66" s="363"/>
      <c r="DP66" s="363"/>
      <c r="DQ66" s="363"/>
      <c r="DR66" s="363"/>
      <c r="DS66" s="363"/>
      <c r="DT66" s="363"/>
      <c r="DU66" s="363"/>
      <c r="DV66" s="363"/>
      <c r="DW66" s="363"/>
      <c r="DX66" s="363"/>
      <c r="DY66" s="363"/>
      <c r="DZ66" s="363"/>
      <c r="EA66" s="363"/>
      <c r="EB66" s="363"/>
      <c r="EC66" s="363"/>
      <c r="ED66" s="363"/>
      <c r="EE66" s="363"/>
      <c r="EF66" s="363"/>
      <c r="EG66" s="363"/>
      <c r="EH66" s="363"/>
      <c r="EI66" s="363"/>
      <c r="EJ66" s="363"/>
      <c r="EK66" s="363"/>
      <c r="EL66" s="363"/>
      <c r="EM66" s="363"/>
      <c r="EN66" s="363"/>
      <c r="EO66" s="363"/>
      <c r="EP66" s="363"/>
      <c r="EQ66" s="363"/>
      <c r="ER66" s="363"/>
      <c r="ES66" s="363"/>
      <c r="ET66" s="363"/>
      <c r="EU66" s="363"/>
      <c r="EV66" s="363"/>
      <c r="EW66" s="363"/>
      <c r="EX66" s="363"/>
      <c r="EY66" s="363"/>
      <c r="EZ66" s="363"/>
      <c r="FA66" s="363"/>
      <c r="FB66" s="363"/>
      <c r="FC66" s="363"/>
      <c r="FD66" s="363"/>
      <c r="FE66" s="363"/>
      <c r="FF66" s="363"/>
      <c r="FG66" s="363"/>
      <c r="FH66" s="363"/>
      <c r="FI66" s="363"/>
      <c r="FJ66" s="363"/>
      <c r="FK66" s="363"/>
      <c r="FL66" s="363"/>
      <c r="FM66" s="363"/>
      <c r="FN66" s="363"/>
      <c r="FO66" s="363"/>
      <c r="FP66" s="363"/>
      <c r="FQ66" s="363"/>
      <c r="FR66" s="363"/>
      <c r="FS66" s="363"/>
      <c r="FT66" s="363"/>
      <c r="FU66" s="363"/>
      <c r="FV66" s="363"/>
      <c r="FW66" s="363"/>
      <c r="FX66" s="363"/>
      <c r="FY66" s="363"/>
      <c r="FZ66" s="363"/>
      <c r="GA66" s="363"/>
      <c r="GB66" s="363"/>
      <c r="GC66" s="363"/>
      <c r="GD66" s="363"/>
      <c r="GE66" s="363"/>
      <c r="GF66" s="363"/>
      <c r="GG66" s="363"/>
      <c r="GH66" s="363"/>
      <c r="GI66" s="363"/>
      <c r="GJ66" s="363"/>
      <c r="GK66" s="363"/>
      <c r="GL66" s="363"/>
      <c r="GM66" s="363"/>
      <c r="GN66" s="363"/>
      <c r="GO66" s="363"/>
      <c r="GP66" s="363"/>
      <c r="GQ66" s="363"/>
      <c r="GR66" s="363"/>
      <c r="GS66" s="363"/>
      <c r="GT66" s="363"/>
      <c r="GU66" s="363"/>
      <c r="GV66" s="363"/>
      <c r="GW66" s="363"/>
      <c r="GX66" s="363"/>
      <c r="GY66" s="363"/>
      <c r="GZ66" s="363"/>
      <c r="HA66" s="363"/>
      <c r="HB66" s="363"/>
      <c r="HC66" s="363"/>
      <c r="HD66" s="363"/>
      <c r="HE66" s="363"/>
      <c r="HF66" s="363"/>
      <c r="HG66" s="363"/>
      <c r="HH66" s="363"/>
      <c r="HI66" s="363"/>
      <c r="HJ66" s="363"/>
      <c r="HK66" s="363"/>
      <c r="HL66" s="363"/>
      <c r="HM66" s="363"/>
      <c r="HN66" s="363"/>
    </row>
    <row r="67" spans="1:222" s="364" customFormat="1" x14ac:dyDescent="0.25">
      <c r="A67" s="339"/>
      <c r="F67" s="363"/>
      <c r="G67" s="363"/>
      <c r="H67" s="363"/>
      <c r="I67" s="363"/>
      <c r="J67" s="363"/>
      <c r="K67" s="363"/>
      <c r="L67" s="363"/>
      <c r="M67" s="367"/>
      <c r="N67" s="367"/>
      <c r="O67" s="367"/>
      <c r="P67" s="367"/>
      <c r="Q67" s="350"/>
      <c r="R67" s="350"/>
      <c r="S67" s="368"/>
      <c r="T67" s="368"/>
      <c r="U67" s="368"/>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63"/>
      <c r="DK67" s="363"/>
      <c r="DL67" s="363"/>
      <c r="DM67" s="363"/>
      <c r="DN67" s="363"/>
      <c r="DO67" s="363"/>
      <c r="DP67" s="363"/>
      <c r="DQ67" s="363"/>
      <c r="DR67" s="363"/>
      <c r="DS67" s="363"/>
      <c r="DT67" s="363"/>
      <c r="DU67" s="363"/>
      <c r="DV67" s="363"/>
      <c r="DW67" s="363"/>
      <c r="DX67" s="363"/>
      <c r="DY67" s="363"/>
      <c r="DZ67" s="363"/>
      <c r="EA67" s="363"/>
      <c r="EB67" s="363"/>
      <c r="EC67" s="363"/>
      <c r="ED67" s="363"/>
      <c r="EE67" s="363"/>
      <c r="EF67" s="363"/>
      <c r="EG67" s="363"/>
      <c r="EH67" s="363"/>
      <c r="EI67" s="363"/>
      <c r="EJ67" s="363"/>
      <c r="EK67" s="363"/>
      <c r="EL67" s="363"/>
      <c r="EM67" s="363"/>
      <c r="EN67" s="363"/>
      <c r="EO67" s="363"/>
      <c r="EP67" s="363"/>
      <c r="EQ67" s="363"/>
      <c r="ER67" s="363"/>
      <c r="ES67" s="363"/>
      <c r="ET67" s="363"/>
      <c r="EU67" s="363"/>
      <c r="EV67" s="363"/>
      <c r="EW67" s="363"/>
      <c r="EX67" s="363"/>
      <c r="EY67" s="363"/>
      <c r="EZ67" s="363"/>
      <c r="FA67" s="363"/>
      <c r="FB67" s="363"/>
      <c r="FC67" s="363"/>
      <c r="FD67" s="363"/>
      <c r="FE67" s="363"/>
      <c r="FF67" s="363"/>
      <c r="FG67" s="363"/>
      <c r="FH67" s="363"/>
      <c r="FI67" s="363"/>
      <c r="FJ67" s="363"/>
      <c r="FK67" s="363"/>
      <c r="FL67" s="363"/>
      <c r="FM67" s="363"/>
      <c r="FN67" s="363"/>
      <c r="FO67" s="363"/>
      <c r="FP67" s="363"/>
      <c r="FQ67" s="363"/>
      <c r="FR67" s="363"/>
      <c r="FS67" s="363"/>
      <c r="FT67" s="363"/>
      <c r="FU67" s="363"/>
      <c r="FV67" s="363"/>
      <c r="FW67" s="363"/>
      <c r="FX67" s="363"/>
      <c r="FY67" s="363"/>
      <c r="FZ67" s="363"/>
      <c r="GA67" s="363"/>
      <c r="GB67" s="363"/>
      <c r="GC67" s="363"/>
      <c r="GD67" s="363"/>
      <c r="GE67" s="363"/>
      <c r="GF67" s="363"/>
      <c r="GG67" s="363"/>
      <c r="GH67" s="363"/>
      <c r="GI67" s="363"/>
      <c r="GJ67" s="363"/>
      <c r="GK67" s="363"/>
      <c r="GL67" s="363"/>
      <c r="GM67" s="363"/>
      <c r="GN67" s="363"/>
      <c r="GO67" s="363"/>
      <c r="GP67" s="363"/>
      <c r="GQ67" s="363"/>
      <c r="GR67" s="363"/>
      <c r="GS67" s="363"/>
      <c r="GT67" s="363"/>
      <c r="GU67" s="363"/>
      <c r="GV67" s="363"/>
      <c r="GW67" s="363"/>
      <c r="GX67" s="363"/>
      <c r="GY67" s="363"/>
      <c r="GZ67" s="363"/>
      <c r="HA67" s="363"/>
      <c r="HB67" s="363"/>
      <c r="HC67" s="363"/>
      <c r="HD67" s="363"/>
      <c r="HE67" s="363"/>
      <c r="HF67" s="363"/>
      <c r="HG67" s="363"/>
      <c r="HH67" s="363"/>
      <c r="HI67" s="363"/>
      <c r="HJ67" s="363"/>
      <c r="HK67" s="363"/>
      <c r="HL67" s="363"/>
      <c r="HM67" s="363"/>
      <c r="HN67" s="363"/>
    </row>
    <row r="68" spans="1:222" s="364" customFormat="1" x14ac:dyDescent="0.25">
      <c r="A68" s="339"/>
      <c r="F68" s="363"/>
      <c r="G68" s="363"/>
      <c r="H68" s="363"/>
      <c r="I68" s="363"/>
      <c r="J68" s="363"/>
      <c r="K68" s="363"/>
      <c r="L68" s="363"/>
      <c r="M68" s="367"/>
      <c r="N68" s="367"/>
      <c r="O68" s="367"/>
      <c r="P68" s="367"/>
      <c r="Q68" s="350"/>
      <c r="R68" s="350"/>
      <c r="S68" s="368"/>
      <c r="T68" s="368"/>
      <c r="U68" s="368"/>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c r="DM68" s="363"/>
      <c r="DN68" s="363"/>
      <c r="DO68" s="363"/>
      <c r="DP68" s="363"/>
      <c r="DQ68" s="363"/>
      <c r="DR68" s="363"/>
      <c r="DS68" s="363"/>
      <c r="DT68" s="363"/>
      <c r="DU68" s="363"/>
      <c r="DV68" s="363"/>
      <c r="DW68" s="363"/>
      <c r="DX68" s="363"/>
      <c r="DY68" s="363"/>
      <c r="DZ68" s="363"/>
      <c r="EA68" s="363"/>
      <c r="EB68" s="363"/>
      <c r="EC68" s="363"/>
      <c r="ED68" s="363"/>
      <c r="EE68" s="363"/>
      <c r="EF68" s="363"/>
      <c r="EG68" s="363"/>
      <c r="EH68" s="363"/>
      <c r="EI68" s="363"/>
      <c r="EJ68" s="363"/>
      <c r="EK68" s="363"/>
      <c r="EL68" s="363"/>
      <c r="EM68" s="363"/>
      <c r="EN68" s="363"/>
      <c r="EO68" s="363"/>
      <c r="EP68" s="363"/>
      <c r="EQ68" s="363"/>
      <c r="ER68" s="363"/>
      <c r="ES68" s="363"/>
      <c r="ET68" s="363"/>
      <c r="EU68" s="363"/>
      <c r="EV68" s="363"/>
      <c r="EW68" s="363"/>
      <c r="EX68" s="363"/>
      <c r="EY68" s="363"/>
      <c r="EZ68" s="363"/>
      <c r="FA68" s="363"/>
      <c r="FB68" s="363"/>
      <c r="FC68" s="363"/>
      <c r="FD68" s="363"/>
      <c r="FE68" s="363"/>
      <c r="FF68" s="363"/>
      <c r="FG68" s="363"/>
      <c r="FH68" s="363"/>
      <c r="FI68" s="363"/>
      <c r="FJ68" s="363"/>
      <c r="FK68" s="363"/>
      <c r="FL68" s="363"/>
      <c r="FM68" s="363"/>
      <c r="FN68" s="363"/>
      <c r="FO68" s="363"/>
      <c r="FP68" s="363"/>
      <c r="FQ68" s="363"/>
      <c r="FR68" s="363"/>
      <c r="FS68" s="363"/>
      <c r="FT68" s="363"/>
      <c r="FU68" s="363"/>
      <c r="FV68" s="363"/>
      <c r="FW68" s="363"/>
      <c r="FX68" s="363"/>
      <c r="FY68" s="363"/>
      <c r="FZ68" s="363"/>
      <c r="GA68" s="363"/>
      <c r="GB68" s="363"/>
      <c r="GC68" s="363"/>
      <c r="GD68" s="363"/>
      <c r="GE68" s="363"/>
      <c r="GF68" s="363"/>
      <c r="GG68" s="363"/>
      <c r="GH68" s="363"/>
      <c r="GI68" s="363"/>
      <c r="GJ68" s="363"/>
      <c r="GK68" s="363"/>
      <c r="GL68" s="363"/>
      <c r="GM68" s="363"/>
      <c r="GN68" s="363"/>
      <c r="GO68" s="363"/>
      <c r="GP68" s="363"/>
      <c r="GQ68" s="363"/>
      <c r="GR68" s="363"/>
      <c r="GS68" s="363"/>
      <c r="GT68" s="363"/>
      <c r="GU68" s="363"/>
      <c r="GV68" s="363"/>
      <c r="GW68" s="363"/>
      <c r="GX68" s="363"/>
      <c r="GY68" s="363"/>
      <c r="GZ68" s="363"/>
      <c r="HA68" s="363"/>
      <c r="HB68" s="363"/>
      <c r="HC68" s="363"/>
      <c r="HD68" s="363"/>
      <c r="HE68" s="363"/>
      <c r="HF68" s="363"/>
      <c r="HG68" s="363"/>
      <c r="HH68" s="363"/>
      <c r="HI68" s="363"/>
      <c r="HJ68" s="363"/>
      <c r="HK68" s="363"/>
      <c r="HL68" s="363"/>
      <c r="HM68" s="363"/>
      <c r="HN68" s="363"/>
    </row>
    <row r="69" spans="1:222" s="364" customFormat="1" x14ac:dyDescent="0.25">
      <c r="A69" s="339"/>
      <c r="F69" s="363"/>
      <c r="G69" s="363"/>
      <c r="H69" s="363"/>
      <c r="I69" s="363"/>
      <c r="J69" s="363"/>
      <c r="K69" s="363"/>
      <c r="L69" s="363"/>
      <c r="M69" s="367"/>
      <c r="N69" s="367"/>
      <c r="O69" s="367"/>
      <c r="P69" s="367"/>
      <c r="Q69" s="350"/>
      <c r="R69" s="350"/>
      <c r="S69" s="368"/>
      <c r="T69" s="368"/>
      <c r="U69" s="368"/>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c r="DM69" s="363"/>
      <c r="DN69" s="363"/>
      <c r="DO69" s="363"/>
      <c r="DP69" s="363"/>
      <c r="DQ69" s="363"/>
      <c r="DR69" s="363"/>
      <c r="DS69" s="363"/>
      <c r="DT69" s="363"/>
      <c r="DU69" s="363"/>
      <c r="DV69" s="363"/>
      <c r="DW69" s="363"/>
      <c r="DX69" s="363"/>
      <c r="DY69" s="363"/>
      <c r="DZ69" s="363"/>
      <c r="EA69" s="363"/>
      <c r="EB69" s="363"/>
      <c r="EC69" s="363"/>
      <c r="ED69" s="363"/>
      <c r="EE69" s="363"/>
      <c r="EF69" s="363"/>
      <c r="EG69" s="363"/>
      <c r="EH69" s="363"/>
      <c r="EI69" s="363"/>
      <c r="EJ69" s="363"/>
      <c r="EK69" s="363"/>
      <c r="EL69" s="363"/>
      <c r="EM69" s="363"/>
      <c r="EN69" s="363"/>
      <c r="EO69" s="363"/>
      <c r="EP69" s="363"/>
      <c r="EQ69" s="363"/>
      <c r="ER69" s="363"/>
      <c r="ES69" s="363"/>
      <c r="ET69" s="363"/>
      <c r="EU69" s="363"/>
      <c r="EV69" s="363"/>
      <c r="EW69" s="363"/>
      <c r="EX69" s="363"/>
      <c r="EY69" s="363"/>
      <c r="EZ69" s="363"/>
      <c r="FA69" s="363"/>
      <c r="FB69" s="363"/>
      <c r="FC69" s="363"/>
      <c r="FD69" s="363"/>
      <c r="FE69" s="363"/>
      <c r="FF69" s="363"/>
      <c r="FG69" s="363"/>
      <c r="FH69" s="363"/>
      <c r="FI69" s="363"/>
      <c r="FJ69" s="363"/>
      <c r="FK69" s="363"/>
      <c r="FL69" s="363"/>
      <c r="FM69" s="363"/>
      <c r="FN69" s="363"/>
      <c r="FO69" s="363"/>
      <c r="FP69" s="363"/>
      <c r="FQ69" s="363"/>
      <c r="FR69" s="363"/>
      <c r="FS69" s="363"/>
      <c r="FT69" s="363"/>
      <c r="FU69" s="363"/>
      <c r="FV69" s="363"/>
      <c r="FW69" s="363"/>
      <c r="FX69" s="363"/>
      <c r="FY69" s="363"/>
      <c r="FZ69" s="363"/>
      <c r="GA69" s="363"/>
      <c r="GB69" s="363"/>
      <c r="GC69" s="363"/>
      <c r="GD69" s="363"/>
      <c r="GE69" s="363"/>
      <c r="GF69" s="363"/>
      <c r="GG69" s="363"/>
      <c r="GH69" s="363"/>
      <c r="GI69" s="363"/>
      <c r="GJ69" s="363"/>
      <c r="GK69" s="363"/>
      <c r="GL69" s="363"/>
      <c r="GM69" s="363"/>
      <c r="GN69" s="363"/>
      <c r="GO69" s="363"/>
      <c r="GP69" s="363"/>
      <c r="GQ69" s="363"/>
      <c r="GR69" s="363"/>
      <c r="GS69" s="363"/>
      <c r="GT69" s="363"/>
      <c r="GU69" s="363"/>
      <c r="GV69" s="363"/>
      <c r="GW69" s="363"/>
      <c r="GX69" s="363"/>
      <c r="GY69" s="363"/>
      <c r="GZ69" s="363"/>
      <c r="HA69" s="363"/>
      <c r="HB69" s="363"/>
      <c r="HC69" s="363"/>
      <c r="HD69" s="363"/>
      <c r="HE69" s="363"/>
      <c r="HF69" s="363"/>
      <c r="HG69" s="363"/>
      <c r="HH69" s="363"/>
      <c r="HI69" s="363"/>
      <c r="HJ69" s="363"/>
      <c r="HK69" s="363"/>
      <c r="HL69" s="363"/>
      <c r="HM69" s="363"/>
      <c r="HN69" s="363"/>
    </row>
    <row r="70" spans="1:222" s="364" customFormat="1" x14ac:dyDescent="0.25">
      <c r="A70" s="339"/>
      <c r="F70" s="363"/>
      <c r="G70" s="363"/>
      <c r="H70" s="363"/>
      <c r="I70" s="363"/>
      <c r="J70" s="363"/>
      <c r="K70" s="363"/>
      <c r="L70" s="363"/>
      <c r="M70" s="367"/>
      <c r="N70" s="367"/>
      <c r="O70" s="367"/>
      <c r="P70" s="367"/>
      <c r="Q70" s="350"/>
      <c r="R70" s="350"/>
      <c r="S70" s="368"/>
      <c r="T70" s="368"/>
      <c r="U70" s="368"/>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3"/>
      <c r="BY70" s="363"/>
      <c r="BZ70" s="363"/>
      <c r="CA70" s="363"/>
      <c r="CB70" s="363"/>
      <c r="CC70" s="363"/>
      <c r="CD70" s="363"/>
      <c r="CE70" s="363"/>
      <c r="CF70" s="363"/>
      <c r="CG70" s="363"/>
      <c r="CH70" s="363"/>
      <c r="CI70" s="363"/>
      <c r="CJ70" s="363"/>
      <c r="CK70" s="363"/>
      <c r="CL70" s="363"/>
      <c r="CM70" s="363"/>
      <c r="CN70" s="363"/>
      <c r="CO70" s="363"/>
      <c r="CP70" s="363"/>
      <c r="CQ70" s="363"/>
      <c r="CR70" s="363"/>
      <c r="CS70" s="363"/>
      <c r="CT70" s="363"/>
      <c r="CU70" s="363"/>
      <c r="CV70" s="363"/>
      <c r="CW70" s="363"/>
      <c r="CX70" s="363"/>
      <c r="CY70" s="363"/>
      <c r="CZ70" s="363"/>
      <c r="DA70" s="363"/>
      <c r="DB70" s="363"/>
      <c r="DC70" s="363"/>
      <c r="DD70" s="363"/>
      <c r="DE70" s="363"/>
      <c r="DF70" s="363"/>
      <c r="DG70" s="363"/>
      <c r="DH70" s="363"/>
      <c r="DI70" s="363"/>
      <c r="DJ70" s="363"/>
      <c r="DK70" s="363"/>
      <c r="DL70" s="363"/>
      <c r="DM70" s="363"/>
      <c r="DN70" s="363"/>
      <c r="DO70" s="363"/>
      <c r="DP70" s="363"/>
      <c r="DQ70" s="363"/>
      <c r="DR70" s="363"/>
      <c r="DS70" s="363"/>
      <c r="DT70" s="363"/>
      <c r="DU70" s="363"/>
      <c r="DV70" s="363"/>
      <c r="DW70" s="363"/>
      <c r="DX70" s="363"/>
      <c r="DY70" s="363"/>
      <c r="DZ70" s="363"/>
      <c r="EA70" s="363"/>
      <c r="EB70" s="363"/>
      <c r="EC70" s="363"/>
      <c r="ED70" s="363"/>
      <c r="EE70" s="363"/>
      <c r="EF70" s="363"/>
      <c r="EG70" s="363"/>
      <c r="EH70" s="363"/>
      <c r="EI70" s="363"/>
      <c r="EJ70" s="363"/>
      <c r="EK70" s="363"/>
      <c r="EL70" s="363"/>
      <c r="EM70" s="363"/>
      <c r="EN70" s="363"/>
      <c r="EO70" s="363"/>
      <c r="EP70" s="363"/>
      <c r="EQ70" s="363"/>
      <c r="ER70" s="363"/>
      <c r="ES70" s="363"/>
      <c r="ET70" s="363"/>
      <c r="EU70" s="363"/>
      <c r="EV70" s="363"/>
      <c r="EW70" s="363"/>
      <c r="EX70" s="363"/>
      <c r="EY70" s="363"/>
      <c r="EZ70" s="363"/>
      <c r="FA70" s="363"/>
      <c r="FB70" s="363"/>
      <c r="FC70" s="363"/>
      <c r="FD70" s="363"/>
      <c r="FE70" s="363"/>
      <c r="FF70" s="363"/>
      <c r="FG70" s="363"/>
      <c r="FH70" s="363"/>
      <c r="FI70" s="363"/>
      <c r="FJ70" s="363"/>
      <c r="FK70" s="363"/>
      <c r="FL70" s="363"/>
      <c r="FM70" s="363"/>
      <c r="FN70" s="363"/>
      <c r="FO70" s="363"/>
      <c r="FP70" s="363"/>
      <c r="FQ70" s="363"/>
      <c r="FR70" s="363"/>
      <c r="FS70" s="363"/>
      <c r="FT70" s="363"/>
      <c r="FU70" s="363"/>
      <c r="FV70" s="363"/>
      <c r="FW70" s="363"/>
      <c r="FX70" s="363"/>
      <c r="FY70" s="363"/>
      <c r="FZ70" s="363"/>
      <c r="GA70" s="363"/>
      <c r="GB70" s="363"/>
      <c r="GC70" s="363"/>
      <c r="GD70" s="363"/>
      <c r="GE70" s="363"/>
      <c r="GF70" s="363"/>
      <c r="GG70" s="363"/>
      <c r="GH70" s="363"/>
      <c r="GI70" s="363"/>
      <c r="GJ70" s="363"/>
      <c r="GK70" s="363"/>
      <c r="GL70" s="363"/>
      <c r="GM70" s="363"/>
      <c r="GN70" s="363"/>
      <c r="GO70" s="363"/>
      <c r="GP70" s="363"/>
      <c r="GQ70" s="363"/>
      <c r="GR70" s="363"/>
      <c r="GS70" s="363"/>
      <c r="GT70" s="363"/>
      <c r="GU70" s="363"/>
      <c r="GV70" s="363"/>
      <c r="GW70" s="363"/>
      <c r="GX70" s="363"/>
      <c r="GY70" s="363"/>
      <c r="GZ70" s="363"/>
      <c r="HA70" s="363"/>
      <c r="HB70" s="363"/>
      <c r="HC70" s="363"/>
      <c r="HD70" s="363"/>
      <c r="HE70" s="363"/>
      <c r="HF70" s="363"/>
      <c r="HG70" s="363"/>
      <c r="HH70" s="363"/>
      <c r="HI70" s="363"/>
      <c r="HJ70" s="363"/>
      <c r="HK70" s="363"/>
      <c r="HL70" s="363"/>
      <c r="HM70" s="363"/>
      <c r="HN70" s="363"/>
    </row>
    <row r="71" spans="1:222" s="364" customFormat="1" x14ac:dyDescent="0.25">
      <c r="A71" s="339"/>
      <c r="F71" s="363"/>
      <c r="G71" s="363"/>
      <c r="H71" s="363"/>
      <c r="I71" s="363"/>
      <c r="J71" s="363"/>
      <c r="K71" s="363"/>
      <c r="L71" s="363"/>
      <c r="M71" s="367"/>
      <c r="N71" s="367"/>
      <c r="O71" s="367"/>
      <c r="P71" s="367"/>
      <c r="Q71" s="350"/>
      <c r="R71" s="350"/>
      <c r="S71" s="368"/>
      <c r="T71" s="368"/>
      <c r="U71" s="368"/>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c r="DM71" s="363"/>
      <c r="DN71" s="363"/>
      <c r="DO71" s="363"/>
      <c r="DP71" s="363"/>
      <c r="DQ71" s="363"/>
      <c r="DR71" s="363"/>
      <c r="DS71" s="363"/>
      <c r="DT71" s="363"/>
      <c r="DU71" s="363"/>
      <c r="DV71" s="363"/>
      <c r="DW71" s="363"/>
      <c r="DX71" s="363"/>
      <c r="DY71" s="363"/>
      <c r="DZ71" s="363"/>
      <c r="EA71" s="363"/>
      <c r="EB71" s="363"/>
      <c r="EC71" s="363"/>
      <c r="ED71" s="363"/>
      <c r="EE71" s="363"/>
      <c r="EF71" s="363"/>
      <c r="EG71" s="363"/>
      <c r="EH71" s="363"/>
      <c r="EI71" s="363"/>
      <c r="EJ71" s="363"/>
      <c r="EK71" s="363"/>
      <c r="EL71" s="363"/>
      <c r="EM71" s="363"/>
      <c r="EN71" s="363"/>
      <c r="EO71" s="363"/>
      <c r="EP71" s="363"/>
      <c r="EQ71" s="363"/>
      <c r="ER71" s="363"/>
      <c r="ES71" s="363"/>
      <c r="ET71" s="363"/>
      <c r="EU71" s="363"/>
      <c r="EV71" s="363"/>
      <c r="EW71" s="363"/>
      <c r="EX71" s="363"/>
      <c r="EY71" s="363"/>
      <c r="EZ71" s="363"/>
      <c r="FA71" s="363"/>
      <c r="FB71" s="363"/>
      <c r="FC71" s="363"/>
      <c r="FD71" s="363"/>
      <c r="FE71" s="363"/>
      <c r="FF71" s="363"/>
      <c r="FG71" s="363"/>
      <c r="FH71" s="363"/>
      <c r="FI71" s="363"/>
      <c r="FJ71" s="363"/>
      <c r="FK71" s="363"/>
      <c r="FL71" s="363"/>
      <c r="FM71" s="363"/>
      <c r="FN71" s="363"/>
      <c r="FO71" s="363"/>
      <c r="FP71" s="363"/>
      <c r="FQ71" s="363"/>
      <c r="FR71" s="363"/>
      <c r="FS71" s="363"/>
      <c r="FT71" s="363"/>
      <c r="FU71" s="363"/>
      <c r="FV71" s="363"/>
      <c r="FW71" s="363"/>
      <c r="FX71" s="363"/>
      <c r="FY71" s="363"/>
      <c r="FZ71" s="363"/>
      <c r="GA71" s="363"/>
      <c r="GB71" s="363"/>
      <c r="GC71" s="363"/>
      <c r="GD71" s="363"/>
      <c r="GE71" s="363"/>
      <c r="GF71" s="363"/>
      <c r="GG71" s="363"/>
      <c r="GH71" s="363"/>
      <c r="GI71" s="363"/>
      <c r="GJ71" s="363"/>
      <c r="GK71" s="363"/>
      <c r="GL71" s="363"/>
      <c r="GM71" s="363"/>
      <c r="GN71" s="363"/>
      <c r="GO71" s="363"/>
      <c r="GP71" s="363"/>
      <c r="GQ71" s="363"/>
      <c r="GR71" s="363"/>
      <c r="GS71" s="363"/>
      <c r="GT71" s="363"/>
      <c r="GU71" s="363"/>
      <c r="GV71" s="363"/>
      <c r="GW71" s="363"/>
      <c r="GX71" s="363"/>
      <c r="GY71" s="363"/>
      <c r="GZ71" s="363"/>
      <c r="HA71" s="363"/>
      <c r="HB71" s="363"/>
      <c r="HC71" s="363"/>
      <c r="HD71" s="363"/>
      <c r="HE71" s="363"/>
      <c r="HF71" s="363"/>
      <c r="HG71" s="363"/>
      <c r="HH71" s="363"/>
      <c r="HI71" s="363"/>
      <c r="HJ71" s="363"/>
      <c r="HK71" s="363"/>
      <c r="HL71" s="363"/>
      <c r="HM71" s="363"/>
      <c r="HN71" s="363"/>
    </row>
    <row r="72" spans="1:222" s="364" customFormat="1" x14ac:dyDescent="0.25">
      <c r="A72" s="339"/>
      <c r="F72" s="363"/>
      <c r="G72" s="363"/>
      <c r="H72" s="363"/>
      <c r="I72" s="363"/>
      <c r="J72" s="363"/>
      <c r="K72" s="363"/>
      <c r="L72" s="363"/>
      <c r="M72" s="367"/>
      <c r="N72" s="367"/>
      <c r="O72" s="367"/>
      <c r="P72" s="367"/>
      <c r="Q72" s="350"/>
      <c r="R72" s="350"/>
      <c r="S72" s="368"/>
      <c r="T72" s="368"/>
      <c r="U72" s="368"/>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363"/>
      <c r="CD72" s="363"/>
      <c r="CE72" s="363"/>
      <c r="CF72" s="363"/>
      <c r="CG72" s="363"/>
      <c r="CH72" s="363"/>
      <c r="CI72" s="363"/>
      <c r="CJ72" s="363"/>
      <c r="CK72" s="363"/>
      <c r="CL72" s="363"/>
      <c r="CM72" s="363"/>
      <c r="CN72" s="363"/>
      <c r="CO72" s="363"/>
      <c r="CP72" s="363"/>
      <c r="CQ72" s="363"/>
      <c r="CR72" s="363"/>
      <c r="CS72" s="363"/>
      <c r="CT72" s="363"/>
      <c r="CU72" s="363"/>
      <c r="CV72" s="363"/>
      <c r="CW72" s="363"/>
      <c r="CX72" s="363"/>
      <c r="CY72" s="363"/>
      <c r="CZ72" s="363"/>
      <c r="DA72" s="363"/>
      <c r="DB72" s="363"/>
      <c r="DC72" s="363"/>
      <c r="DD72" s="363"/>
      <c r="DE72" s="363"/>
      <c r="DF72" s="363"/>
      <c r="DG72" s="363"/>
      <c r="DH72" s="363"/>
      <c r="DI72" s="363"/>
      <c r="DJ72" s="363"/>
      <c r="DK72" s="363"/>
      <c r="DL72" s="363"/>
      <c r="DM72" s="363"/>
      <c r="DN72" s="363"/>
      <c r="DO72" s="363"/>
      <c r="DP72" s="363"/>
      <c r="DQ72" s="363"/>
      <c r="DR72" s="363"/>
      <c r="DS72" s="363"/>
      <c r="DT72" s="363"/>
      <c r="DU72" s="363"/>
      <c r="DV72" s="363"/>
      <c r="DW72" s="363"/>
      <c r="DX72" s="363"/>
      <c r="DY72" s="363"/>
      <c r="DZ72" s="363"/>
      <c r="EA72" s="363"/>
      <c r="EB72" s="363"/>
      <c r="EC72" s="363"/>
      <c r="ED72" s="363"/>
      <c r="EE72" s="363"/>
      <c r="EF72" s="363"/>
      <c r="EG72" s="363"/>
      <c r="EH72" s="363"/>
      <c r="EI72" s="363"/>
      <c r="EJ72" s="363"/>
      <c r="EK72" s="363"/>
      <c r="EL72" s="363"/>
      <c r="EM72" s="363"/>
      <c r="EN72" s="363"/>
      <c r="EO72" s="363"/>
      <c r="EP72" s="363"/>
      <c r="EQ72" s="363"/>
      <c r="ER72" s="363"/>
      <c r="ES72" s="363"/>
      <c r="ET72" s="363"/>
      <c r="EU72" s="363"/>
      <c r="EV72" s="363"/>
      <c r="EW72" s="363"/>
      <c r="EX72" s="363"/>
      <c r="EY72" s="363"/>
      <c r="EZ72" s="363"/>
      <c r="FA72" s="363"/>
      <c r="FB72" s="363"/>
      <c r="FC72" s="363"/>
      <c r="FD72" s="363"/>
      <c r="FE72" s="363"/>
      <c r="FF72" s="363"/>
      <c r="FG72" s="363"/>
      <c r="FH72" s="363"/>
      <c r="FI72" s="363"/>
      <c r="FJ72" s="363"/>
      <c r="FK72" s="363"/>
      <c r="FL72" s="363"/>
      <c r="FM72" s="363"/>
      <c r="FN72" s="363"/>
      <c r="FO72" s="363"/>
      <c r="FP72" s="363"/>
      <c r="FQ72" s="363"/>
      <c r="FR72" s="363"/>
      <c r="FS72" s="363"/>
      <c r="FT72" s="363"/>
      <c r="FU72" s="363"/>
      <c r="FV72" s="363"/>
      <c r="FW72" s="363"/>
      <c r="FX72" s="363"/>
      <c r="FY72" s="363"/>
      <c r="FZ72" s="363"/>
      <c r="GA72" s="363"/>
      <c r="GB72" s="363"/>
      <c r="GC72" s="363"/>
      <c r="GD72" s="363"/>
      <c r="GE72" s="363"/>
      <c r="GF72" s="363"/>
      <c r="GG72" s="363"/>
      <c r="GH72" s="363"/>
      <c r="GI72" s="363"/>
      <c r="GJ72" s="363"/>
      <c r="GK72" s="363"/>
      <c r="GL72" s="363"/>
      <c r="GM72" s="363"/>
      <c r="GN72" s="363"/>
      <c r="GO72" s="363"/>
      <c r="GP72" s="363"/>
      <c r="GQ72" s="363"/>
      <c r="GR72" s="363"/>
      <c r="GS72" s="363"/>
      <c r="GT72" s="363"/>
      <c r="GU72" s="363"/>
      <c r="GV72" s="363"/>
      <c r="GW72" s="363"/>
      <c r="GX72" s="363"/>
      <c r="GY72" s="363"/>
      <c r="GZ72" s="363"/>
      <c r="HA72" s="363"/>
      <c r="HB72" s="363"/>
      <c r="HC72" s="363"/>
      <c r="HD72" s="363"/>
      <c r="HE72" s="363"/>
      <c r="HF72" s="363"/>
      <c r="HG72" s="363"/>
      <c r="HH72" s="363"/>
      <c r="HI72" s="363"/>
      <c r="HJ72" s="363"/>
      <c r="HK72" s="363"/>
      <c r="HL72" s="363"/>
      <c r="HM72" s="363"/>
      <c r="HN72" s="363"/>
    </row>
    <row r="73" spans="1:222" s="364" customFormat="1" x14ac:dyDescent="0.25">
      <c r="A73" s="339"/>
      <c r="F73" s="363"/>
      <c r="G73" s="363"/>
      <c r="H73" s="363"/>
      <c r="I73" s="363"/>
      <c r="J73" s="363"/>
      <c r="K73" s="363"/>
      <c r="L73" s="363"/>
      <c r="M73" s="367"/>
      <c r="N73" s="367"/>
      <c r="O73" s="367"/>
      <c r="P73" s="367"/>
      <c r="Q73" s="350"/>
      <c r="R73" s="350"/>
      <c r="S73" s="368"/>
      <c r="T73" s="368"/>
      <c r="U73" s="368"/>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c r="DM73" s="363"/>
      <c r="DN73" s="363"/>
      <c r="DO73" s="363"/>
      <c r="DP73" s="363"/>
      <c r="DQ73" s="363"/>
      <c r="DR73" s="363"/>
      <c r="DS73" s="363"/>
      <c r="DT73" s="363"/>
      <c r="DU73" s="363"/>
      <c r="DV73" s="363"/>
      <c r="DW73" s="363"/>
      <c r="DX73" s="363"/>
      <c r="DY73" s="363"/>
      <c r="DZ73" s="363"/>
      <c r="EA73" s="363"/>
      <c r="EB73" s="363"/>
      <c r="EC73" s="363"/>
      <c r="ED73" s="363"/>
      <c r="EE73" s="363"/>
      <c r="EF73" s="363"/>
      <c r="EG73" s="363"/>
      <c r="EH73" s="363"/>
      <c r="EI73" s="363"/>
      <c r="EJ73" s="363"/>
      <c r="EK73" s="363"/>
      <c r="EL73" s="363"/>
      <c r="EM73" s="363"/>
      <c r="EN73" s="363"/>
      <c r="EO73" s="363"/>
      <c r="EP73" s="363"/>
      <c r="EQ73" s="363"/>
      <c r="ER73" s="363"/>
      <c r="ES73" s="363"/>
      <c r="ET73" s="363"/>
      <c r="EU73" s="363"/>
      <c r="EV73" s="363"/>
      <c r="EW73" s="363"/>
      <c r="EX73" s="363"/>
      <c r="EY73" s="363"/>
      <c r="EZ73" s="363"/>
      <c r="FA73" s="363"/>
      <c r="FB73" s="363"/>
      <c r="FC73" s="363"/>
      <c r="FD73" s="363"/>
      <c r="FE73" s="363"/>
      <c r="FF73" s="363"/>
      <c r="FG73" s="363"/>
      <c r="FH73" s="363"/>
      <c r="FI73" s="363"/>
      <c r="FJ73" s="363"/>
      <c r="FK73" s="363"/>
      <c r="FL73" s="363"/>
      <c r="FM73" s="363"/>
      <c r="FN73" s="363"/>
      <c r="FO73" s="363"/>
      <c r="FP73" s="363"/>
      <c r="FQ73" s="363"/>
      <c r="FR73" s="363"/>
      <c r="FS73" s="363"/>
      <c r="FT73" s="363"/>
      <c r="FU73" s="363"/>
      <c r="FV73" s="363"/>
      <c r="FW73" s="363"/>
      <c r="FX73" s="363"/>
      <c r="FY73" s="363"/>
      <c r="FZ73" s="363"/>
      <c r="GA73" s="363"/>
      <c r="GB73" s="363"/>
      <c r="GC73" s="363"/>
      <c r="GD73" s="363"/>
      <c r="GE73" s="363"/>
      <c r="GF73" s="363"/>
      <c r="GG73" s="363"/>
      <c r="GH73" s="363"/>
      <c r="GI73" s="363"/>
      <c r="GJ73" s="363"/>
      <c r="GK73" s="363"/>
      <c r="GL73" s="363"/>
      <c r="GM73" s="363"/>
      <c r="GN73" s="363"/>
      <c r="GO73" s="363"/>
      <c r="GP73" s="363"/>
      <c r="GQ73" s="363"/>
      <c r="GR73" s="363"/>
      <c r="GS73" s="363"/>
      <c r="GT73" s="363"/>
      <c r="GU73" s="363"/>
      <c r="GV73" s="363"/>
      <c r="GW73" s="363"/>
      <c r="GX73" s="363"/>
      <c r="GY73" s="363"/>
      <c r="GZ73" s="363"/>
      <c r="HA73" s="363"/>
      <c r="HB73" s="363"/>
      <c r="HC73" s="363"/>
      <c r="HD73" s="363"/>
      <c r="HE73" s="363"/>
      <c r="HF73" s="363"/>
      <c r="HG73" s="363"/>
      <c r="HH73" s="363"/>
      <c r="HI73" s="363"/>
      <c r="HJ73" s="363"/>
      <c r="HK73" s="363"/>
      <c r="HL73" s="363"/>
      <c r="HM73" s="363"/>
      <c r="HN73" s="363"/>
    </row>
    <row r="74" spans="1:222" s="364" customFormat="1" x14ac:dyDescent="0.25">
      <c r="A74" s="339"/>
      <c r="F74" s="363"/>
      <c r="G74" s="363"/>
      <c r="H74" s="363"/>
      <c r="I74" s="363"/>
      <c r="J74" s="363"/>
      <c r="K74" s="363"/>
      <c r="L74" s="363"/>
      <c r="M74" s="367"/>
      <c r="N74" s="367"/>
      <c r="O74" s="367"/>
      <c r="P74" s="367"/>
      <c r="Q74" s="350"/>
      <c r="R74" s="350"/>
      <c r="S74" s="368"/>
      <c r="T74" s="368"/>
      <c r="U74" s="368"/>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3"/>
      <c r="CN74" s="363"/>
      <c r="CO74" s="363"/>
      <c r="CP74" s="363"/>
      <c r="CQ74" s="363"/>
      <c r="CR74" s="363"/>
      <c r="CS74" s="363"/>
      <c r="CT74" s="363"/>
      <c r="CU74" s="363"/>
      <c r="CV74" s="363"/>
      <c r="CW74" s="363"/>
      <c r="CX74" s="363"/>
      <c r="CY74" s="363"/>
      <c r="CZ74" s="363"/>
      <c r="DA74" s="363"/>
      <c r="DB74" s="363"/>
      <c r="DC74" s="363"/>
      <c r="DD74" s="363"/>
      <c r="DE74" s="363"/>
      <c r="DF74" s="363"/>
      <c r="DG74" s="363"/>
      <c r="DH74" s="363"/>
      <c r="DI74" s="363"/>
      <c r="DJ74" s="363"/>
      <c r="DK74" s="363"/>
      <c r="DL74" s="363"/>
      <c r="DM74" s="363"/>
      <c r="DN74" s="363"/>
      <c r="DO74" s="363"/>
      <c r="DP74" s="363"/>
      <c r="DQ74" s="363"/>
      <c r="DR74" s="363"/>
      <c r="DS74" s="363"/>
      <c r="DT74" s="363"/>
      <c r="DU74" s="363"/>
      <c r="DV74" s="363"/>
      <c r="DW74" s="363"/>
      <c r="DX74" s="363"/>
      <c r="DY74" s="363"/>
      <c r="DZ74" s="363"/>
      <c r="EA74" s="363"/>
      <c r="EB74" s="363"/>
      <c r="EC74" s="363"/>
      <c r="ED74" s="363"/>
      <c r="EE74" s="363"/>
      <c r="EF74" s="363"/>
      <c r="EG74" s="363"/>
      <c r="EH74" s="363"/>
      <c r="EI74" s="363"/>
      <c r="EJ74" s="363"/>
      <c r="EK74" s="363"/>
      <c r="EL74" s="363"/>
      <c r="EM74" s="363"/>
      <c r="EN74" s="363"/>
      <c r="EO74" s="363"/>
      <c r="EP74" s="363"/>
      <c r="EQ74" s="363"/>
      <c r="ER74" s="363"/>
      <c r="ES74" s="363"/>
      <c r="ET74" s="363"/>
      <c r="EU74" s="363"/>
      <c r="EV74" s="363"/>
      <c r="EW74" s="363"/>
      <c r="EX74" s="363"/>
      <c r="EY74" s="363"/>
      <c r="EZ74" s="363"/>
      <c r="FA74" s="363"/>
      <c r="FB74" s="363"/>
      <c r="FC74" s="363"/>
      <c r="FD74" s="363"/>
      <c r="FE74" s="363"/>
      <c r="FF74" s="363"/>
      <c r="FG74" s="363"/>
      <c r="FH74" s="363"/>
      <c r="FI74" s="363"/>
      <c r="FJ74" s="363"/>
      <c r="FK74" s="363"/>
      <c r="FL74" s="363"/>
      <c r="FM74" s="363"/>
      <c r="FN74" s="363"/>
      <c r="FO74" s="363"/>
      <c r="FP74" s="363"/>
      <c r="FQ74" s="363"/>
      <c r="FR74" s="363"/>
      <c r="FS74" s="363"/>
      <c r="FT74" s="363"/>
      <c r="FU74" s="363"/>
      <c r="FV74" s="363"/>
      <c r="FW74" s="363"/>
      <c r="FX74" s="363"/>
      <c r="FY74" s="363"/>
      <c r="FZ74" s="363"/>
      <c r="GA74" s="363"/>
      <c r="GB74" s="363"/>
      <c r="GC74" s="363"/>
      <c r="GD74" s="363"/>
      <c r="GE74" s="363"/>
      <c r="GF74" s="363"/>
      <c r="GG74" s="363"/>
      <c r="GH74" s="363"/>
      <c r="GI74" s="363"/>
      <c r="GJ74" s="363"/>
      <c r="GK74" s="363"/>
      <c r="GL74" s="363"/>
      <c r="GM74" s="363"/>
      <c r="GN74" s="363"/>
      <c r="GO74" s="363"/>
      <c r="GP74" s="363"/>
      <c r="GQ74" s="363"/>
      <c r="GR74" s="363"/>
      <c r="GS74" s="363"/>
      <c r="GT74" s="363"/>
      <c r="GU74" s="363"/>
      <c r="GV74" s="363"/>
      <c r="GW74" s="363"/>
      <c r="GX74" s="363"/>
      <c r="GY74" s="363"/>
      <c r="GZ74" s="363"/>
      <c r="HA74" s="363"/>
      <c r="HB74" s="363"/>
      <c r="HC74" s="363"/>
      <c r="HD74" s="363"/>
      <c r="HE74" s="363"/>
      <c r="HF74" s="363"/>
      <c r="HG74" s="363"/>
      <c r="HH74" s="363"/>
      <c r="HI74" s="363"/>
      <c r="HJ74" s="363"/>
      <c r="HK74" s="363"/>
      <c r="HL74" s="363"/>
      <c r="HM74" s="363"/>
      <c r="HN74" s="363"/>
    </row>
    <row r="75" spans="1:222" s="364" customFormat="1" x14ac:dyDescent="0.25">
      <c r="A75" s="339"/>
      <c r="F75" s="363"/>
      <c r="G75" s="363"/>
      <c r="H75" s="363"/>
      <c r="I75" s="363"/>
      <c r="J75" s="363"/>
      <c r="K75" s="363"/>
      <c r="L75" s="363"/>
      <c r="M75" s="367"/>
      <c r="N75" s="367"/>
      <c r="O75" s="367"/>
      <c r="P75" s="367"/>
      <c r="Q75" s="350"/>
      <c r="R75" s="350"/>
      <c r="S75" s="368"/>
      <c r="T75" s="368"/>
      <c r="U75" s="368"/>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c r="DM75" s="363"/>
      <c r="DN75" s="363"/>
      <c r="DO75" s="363"/>
      <c r="DP75" s="363"/>
      <c r="DQ75" s="363"/>
      <c r="DR75" s="363"/>
      <c r="DS75" s="363"/>
      <c r="DT75" s="363"/>
      <c r="DU75" s="363"/>
      <c r="DV75" s="363"/>
      <c r="DW75" s="363"/>
      <c r="DX75" s="363"/>
      <c r="DY75" s="363"/>
      <c r="DZ75" s="363"/>
      <c r="EA75" s="363"/>
      <c r="EB75" s="363"/>
      <c r="EC75" s="363"/>
      <c r="ED75" s="363"/>
      <c r="EE75" s="363"/>
      <c r="EF75" s="363"/>
      <c r="EG75" s="363"/>
      <c r="EH75" s="363"/>
      <c r="EI75" s="363"/>
      <c r="EJ75" s="363"/>
      <c r="EK75" s="363"/>
      <c r="EL75" s="363"/>
      <c r="EM75" s="363"/>
      <c r="EN75" s="363"/>
      <c r="EO75" s="363"/>
      <c r="EP75" s="363"/>
      <c r="EQ75" s="363"/>
      <c r="ER75" s="363"/>
      <c r="ES75" s="363"/>
      <c r="ET75" s="363"/>
      <c r="EU75" s="363"/>
      <c r="EV75" s="363"/>
      <c r="EW75" s="363"/>
      <c r="EX75" s="363"/>
      <c r="EY75" s="363"/>
      <c r="EZ75" s="363"/>
      <c r="FA75" s="363"/>
      <c r="FB75" s="363"/>
      <c r="FC75" s="363"/>
      <c r="FD75" s="363"/>
      <c r="FE75" s="363"/>
      <c r="FF75" s="363"/>
      <c r="FG75" s="363"/>
      <c r="FH75" s="363"/>
      <c r="FI75" s="363"/>
      <c r="FJ75" s="363"/>
      <c r="FK75" s="363"/>
      <c r="FL75" s="363"/>
      <c r="FM75" s="363"/>
      <c r="FN75" s="363"/>
      <c r="FO75" s="363"/>
      <c r="FP75" s="363"/>
      <c r="FQ75" s="363"/>
      <c r="FR75" s="363"/>
      <c r="FS75" s="363"/>
      <c r="FT75" s="363"/>
      <c r="FU75" s="363"/>
      <c r="FV75" s="363"/>
      <c r="FW75" s="363"/>
      <c r="FX75" s="363"/>
      <c r="FY75" s="363"/>
      <c r="FZ75" s="363"/>
      <c r="GA75" s="363"/>
      <c r="GB75" s="363"/>
      <c r="GC75" s="363"/>
      <c r="GD75" s="363"/>
      <c r="GE75" s="363"/>
      <c r="GF75" s="363"/>
      <c r="GG75" s="363"/>
      <c r="GH75" s="363"/>
      <c r="GI75" s="363"/>
      <c r="GJ75" s="363"/>
      <c r="GK75" s="363"/>
      <c r="GL75" s="363"/>
      <c r="GM75" s="363"/>
      <c r="GN75" s="363"/>
      <c r="GO75" s="363"/>
      <c r="GP75" s="363"/>
      <c r="GQ75" s="363"/>
      <c r="GR75" s="363"/>
      <c r="GS75" s="363"/>
      <c r="GT75" s="363"/>
      <c r="GU75" s="363"/>
      <c r="GV75" s="363"/>
      <c r="GW75" s="363"/>
      <c r="GX75" s="363"/>
      <c r="GY75" s="363"/>
      <c r="GZ75" s="363"/>
      <c r="HA75" s="363"/>
      <c r="HB75" s="363"/>
      <c r="HC75" s="363"/>
      <c r="HD75" s="363"/>
      <c r="HE75" s="363"/>
      <c r="HF75" s="363"/>
      <c r="HG75" s="363"/>
      <c r="HH75" s="363"/>
      <c r="HI75" s="363"/>
      <c r="HJ75" s="363"/>
      <c r="HK75" s="363"/>
      <c r="HL75" s="363"/>
      <c r="HM75" s="363"/>
      <c r="HN75" s="363"/>
    </row>
    <row r="76" spans="1:222" s="364" customFormat="1" x14ac:dyDescent="0.25">
      <c r="A76" s="339"/>
      <c r="F76" s="363"/>
      <c r="G76" s="363"/>
      <c r="H76" s="363"/>
      <c r="I76" s="363"/>
      <c r="J76" s="363"/>
      <c r="K76" s="363"/>
      <c r="L76" s="363"/>
      <c r="M76" s="367"/>
      <c r="N76" s="367"/>
      <c r="O76" s="367"/>
      <c r="P76" s="367"/>
      <c r="Q76" s="350"/>
      <c r="R76" s="350"/>
      <c r="S76" s="368"/>
      <c r="T76" s="368"/>
      <c r="U76" s="368"/>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3"/>
      <c r="BY76" s="363"/>
      <c r="BZ76" s="363"/>
      <c r="CA76" s="363"/>
      <c r="CB76" s="363"/>
      <c r="CC76" s="363"/>
      <c r="CD76" s="363"/>
      <c r="CE76" s="363"/>
      <c r="CF76" s="363"/>
      <c r="CG76" s="363"/>
      <c r="CH76" s="363"/>
      <c r="CI76" s="363"/>
      <c r="CJ76" s="363"/>
      <c r="CK76" s="363"/>
      <c r="CL76" s="363"/>
      <c r="CM76" s="363"/>
      <c r="CN76" s="363"/>
      <c r="CO76" s="363"/>
      <c r="CP76" s="363"/>
      <c r="CQ76" s="363"/>
      <c r="CR76" s="363"/>
      <c r="CS76" s="363"/>
      <c r="CT76" s="363"/>
      <c r="CU76" s="363"/>
      <c r="CV76" s="363"/>
      <c r="CW76" s="363"/>
      <c r="CX76" s="363"/>
      <c r="CY76" s="363"/>
      <c r="CZ76" s="363"/>
      <c r="DA76" s="363"/>
      <c r="DB76" s="363"/>
      <c r="DC76" s="363"/>
      <c r="DD76" s="363"/>
      <c r="DE76" s="363"/>
      <c r="DF76" s="363"/>
      <c r="DG76" s="363"/>
      <c r="DH76" s="363"/>
      <c r="DI76" s="363"/>
      <c r="DJ76" s="363"/>
      <c r="DK76" s="363"/>
      <c r="DL76" s="363"/>
      <c r="DM76" s="363"/>
      <c r="DN76" s="363"/>
      <c r="DO76" s="363"/>
      <c r="DP76" s="363"/>
      <c r="DQ76" s="363"/>
      <c r="DR76" s="363"/>
      <c r="DS76" s="363"/>
      <c r="DT76" s="363"/>
      <c r="DU76" s="363"/>
      <c r="DV76" s="363"/>
      <c r="DW76" s="363"/>
      <c r="DX76" s="363"/>
      <c r="DY76" s="363"/>
      <c r="DZ76" s="363"/>
      <c r="EA76" s="363"/>
      <c r="EB76" s="363"/>
      <c r="EC76" s="363"/>
      <c r="ED76" s="363"/>
      <c r="EE76" s="363"/>
      <c r="EF76" s="363"/>
      <c r="EG76" s="363"/>
      <c r="EH76" s="363"/>
      <c r="EI76" s="363"/>
      <c r="EJ76" s="363"/>
      <c r="EK76" s="363"/>
      <c r="EL76" s="363"/>
      <c r="EM76" s="363"/>
      <c r="EN76" s="363"/>
      <c r="EO76" s="363"/>
      <c r="EP76" s="363"/>
      <c r="EQ76" s="363"/>
      <c r="ER76" s="363"/>
      <c r="ES76" s="363"/>
      <c r="ET76" s="363"/>
      <c r="EU76" s="363"/>
      <c r="EV76" s="363"/>
      <c r="EW76" s="363"/>
      <c r="EX76" s="363"/>
      <c r="EY76" s="363"/>
      <c r="EZ76" s="363"/>
      <c r="FA76" s="363"/>
      <c r="FB76" s="363"/>
      <c r="FC76" s="363"/>
      <c r="FD76" s="363"/>
      <c r="FE76" s="363"/>
      <c r="FF76" s="363"/>
      <c r="FG76" s="363"/>
      <c r="FH76" s="363"/>
      <c r="FI76" s="363"/>
      <c r="FJ76" s="363"/>
      <c r="FK76" s="363"/>
      <c r="FL76" s="363"/>
      <c r="FM76" s="363"/>
      <c r="FN76" s="363"/>
      <c r="FO76" s="363"/>
      <c r="FP76" s="363"/>
      <c r="FQ76" s="363"/>
      <c r="FR76" s="363"/>
      <c r="FS76" s="363"/>
      <c r="FT76" s="363"/>
      <c r="FU76" s="363"/>
      <c r="FV76" s="363"/>
      <c r="FW76" s="363"/>
      <c r="FX76" s="363"/>
      <c r="FY76" s="363"/>
      <c r="FZ76" s="363"/>
      <c r="GA76" s="363"/>
      <c r="GB76" s="363"/>
      <c r="GC76" s="363"/>
      <c r="GD76" s="363"/>
      <c r="GE76" s="363"/>
      <c r="GF76" s="363"/>
      <c r="GG76" s="363"/>
      <c r="GH76" s="363"/>
      <c r="GI76" s="363"/>
      <c r="GJ76" s="363"/>
      <c r="GK76" s="363"/>
      <c r="GL76" s="363"/>
      <c r="GM76" s="363"/>
      <c r="GN76" s="363"/>
      <c r="GO76" s="363"/>
      <c r="GP76" s="363"/>
      <c r="GQ76" s="363"/>
      <c r="GR76" s="363"/>
      <c r="GS76" s="363"/>
      <c r="GT76" s="363"/>
      <c r="GU76" s="363"/>
      <c r="GV76" s="363"/>
      <c r="GW76" s="363"/>
      <c r="GX76" s="363"/>
      <c r="GY76" s="363"/>
      <c r="GZ76" s="363"/>
      <c r="HA76" s="363"/>
      <c r="HB76" s="363"/>
      <c r="HC76" s="363"/>
      <c r="HD76" s="363"/>
      <c r="HE76" s="363"/>
      <c r="HF76" s="363"/>
      <c r="HG76" s="363"/>
      <c r="HH76" s="363"/>
      <c r="HI76" s="363"/>
      <c r="HJ76" s="363"/>
      <c r="HK76" s="363"/>
      <c r="HL76" s="363"/>
      <c r="HM76" s="363"/>
      <c r="HN76" s="363"/>
    </row>
  </sheetData>
  <autoFilter ref="C3:T26" xr:uid="{00000000-0009-0000-0000-000001000000}"/>
  <mergeCells count="7">
    <mergeCell ref="B23:E23"/>
    <mergeCell ref="C1:S1"/>
    <mergeCell ref="B2:E2"/>
    <mergeCell ref="F2:G2"/>
    <mergeCell ref="H2:I2"/>
    <mergeCell ref="K2:L2"/>
    <mergeCell ref="M2:U2"/>
  </mergeCells>
  <dataValidations disablePrompts="1" count="1">
    <dataValidation type="textLength" allowBlank="1" showInputMessage="1" error="Escriba un texto  Maximo 390 Caracteres" promptTitle="Cualquier contenido Maximo 390 Caracteres" prompt=" Relacione el resultado esperado del proyecto." sqref="N4:N5" xr:uid="{00000000-0002-0000-0100-000000000000}">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M79"/>
  <sheetViews>
    <sheetView showGridLines="0" topLeftCell="O1" zoomScale="70" zoomScaleNormal="70" zoomScalePageLayoutView="55" workbookViewId="0">
      <selection activeCell="B7" sqref="B7"/>
    </sheetView>
  </sheetViews>
  <sheetFormatPr baseColWidth="10" defaultColWidth="11.25" defaultRowHeight="15.75" x14ac:dyDescent="0.25"/>
  <cols>
    <col min="1" max="1" width="11.25" style="334" customWidth="1"/>
    <col min="2" max="2" width="32.375" style="330" customWidth="1"/>
    <col min="3" max="5" width="34.5" style="330" customWidth="1"/>
    <col min="6" max="6" width="36.75" style="331" customWidth="1"/>
    <col min="7" max="7" width="30.25" style="331" customWidth="1"/>
    <col min="8" max="8" width="23.125" style="331" customWidth="1"/>
    <col min="9" max="9" width="26.875" style="331" customWidth="1"/>
    <col min="10" max="10" width="27.125" style="331" customWidth="1"/>
    <col min="11" max="11" width="33.5" style="331" customWidth="1"/>
    <col min="12" max="12" width="27.125" style="331" customWidth="1"/>
    <col min="13" max="13" width="40.25" style="332" customWidth="1"/>
    <col min="14" max="14" width="69.375" style="332" customWidth="1"/>
    <col min="15" max="15" width="57.625" style="332" customWidth="1"/>
    <col min="16" max="16" width="80.5" style="332" customWidth="1"/>
    <col min="17" max="17" width="21.875" style="320" customWidth="1"/>
    <col min="18" max="18" width="27.75" style="320" customWidth="1"/>
    <col min="19" max="20" width="18.75" style="333" customWidth="1"/>
    <col min="21" max="21" width="18.5" style="333" bestFit="1" customWidth="1"/>
    <col min="22" max="22" width="11.375" style="331" bestFit="1" customWidth="1"/>
    <col min="23" max="256" width="11.25" style="331"/>
    <col min="257" max="257" width="34.5" style="331" customWidth="1"/>
    <col min="258" max="258" width="34.75" style="331" customWidth="1"/>
    <col min="259" max="259" width="25" style="331" customWidth="1"/>
    <col min="260" max="260" width="29.25" style="331" customWidth="1"/>
    <col min="261" max="261" width="30.25" style="331" customWidth="1"/>
    <col min="262" max="262" width="28.75" style="331" customWidth="1"/>
    <col min="263" max="263" width="23.125" style="331" customWidth="1"/>
    <col min="264" max="264" width="24.25" style="331" customWidth="1"/>
    <col min="265" max="265" width="27.125" style="331" customWidth="1"/>
    <col min="266" max="266" width="33.5" style="331" customWidth="1"/>
    <col min="267" max="267" width="39.5" style="331" customWidth="1"/>
    <col min="268" max="268" width="40.25" style="331" customWidth="1"/>
    <col min="269" max="269" width="33.625" style="331" customWidth="1"/>
    <col min="270" max="270" width="72.625" style="331" customWidth="1"/>
    <col min="271" max="271" width="60.75" style="331" customWidth="1"/>
    <col min="272" max="272" width="21" style="331" customWidth="1"/>
    <col min="273" max="273" width="22.5" style="331" customWidth="1"/>
    <col min="274" max="274" width="18.75" style="331" customWidth="1"/>
    <col min="275" max="275" width="17.75" style="331" customWidth="1"/>
    <col min="276" max="276" width="23" style="331" customWidth="1"/>
    <col min="277" max="277" width="10.875" style="331" bestFit="1" customWidth="1"/>
    <col min="278" max="512" width="11.25" style="331"/>
    <col min="513" max="513" width="34.5" style="331" customWidth="1"/>
    <col min="514" max="514" width="34.75" style="331" customWidth="1"/>
    <col min="515" max="515" width="25" style="331" customWidth="1"/>
    <col min="516" max="516" width="29.25" style="331" customWidth="1"/>
    <col min="517" max="517" width="30.25" style="331" customWidth="1"/>
    <col min="518" max="518" width="28.75" style="331" customWidth="1"/>
    <col min="519" max="519" width="23.125" style="331" customWidth="1"/>
    <col min="520" max="520" width="24.25" style="331" customWidth="1"/>
    <col min="521" max="521" width="27.125" style="331" customWidth="1"/>
    <col min="522" max="522" width="33.5" style="331" customWidth="1"/>
    <col min="523" max="523" width="39.5" style="331" customWidth="1"/>
    <col min="524" max="524" width="40.25" style="331" customWidth="1"/>
    <col min="525" max="525" width="33.625" style="331" customWidth="1"/>
    <col min="526" max="526" width="72.625" style="331" customWidth="1"/>
    <col min="527" max="527" width="60.75" style="331" customWidth="1"/>
    <col min="528" max="528" width="21" style="331" customWidth="1"/>
    <col min="529" max="529" width="22.5" style="331" customWidth="1"/>
    <col min="530" max="530" width="18.75" style="331" customWidth="1"/>
    <col min="531" max="531" width="17.75" style="331" customWidth="1"/>
    <col min="532" max="532" width="23" style="331" customWidth="1"/>
    <col min="533" max="533" width="10.875" style="331" bestFit="1" customWidth="1"/>
    <col min="534" max="768" width="11.25" style="331"/>
    <col min="769" max="769" width="34.5" style="331" customWidth="1"/>
    <col min="770" max="770" width="34.75" style="331" customWidth="1"/>
    <col min="771" max="771" width="25" style="331" customWidth="1"/>
    <col min="772" max="772" width="29.25" style="331" customWidth="1"/>
    <col min="773" max="773" width="30.25" style="331" customWidth="1"/>
    <col min="774" max="774" width="28.75" style="331" customWidth="1"/>
    <col min="775" max="775" width="23.125" style="331" customWidth="1"/>
    <col min="776" max="776" width="24.25" style="331" customWidth="1"/>
    <col min="777" max="777" width="27.125" style="331" customWidth="1"/>
    <col min="778" max="778" width="33.5" style="331" customWidth="1"/>
    <col min="779" max="779" width="39.5" style="331" customWidth="1"/>
    <col min="780" max="780" width="40.25" style="331" customWidth="1"/>
    <col min="781" max="781" width="33.625" style="331" customWidth="1"/>
    <col min="782" max="782" width="72.625" style="331" customWidth="1"/>
    <col min="783" max="783" width="60.75" style="331" customWidth="1"/>
    <col min="784" max="784" width="21" style="331" customWidth="1"/>
    <col min="785" max="785" width="22.5" style="331" customWidth="1"/>
    <col min="786" max="786" width="18.75" style="331" customWidth="1"/>
    <col min="787" max="787" width="17.75" style="331" customWidth="1"/>
    <col min="788" max="788" width="23" style="331" customWidth="1"/>
    <col min="789" max="789" width="10.875" style="331" bestFit="1" customWidth="1"/>
    <col min="790" max="1024" width="11.25" style="331"/>
    <col min="1025" max="1025" width="34.5" style="331" customWidth="1"/>
    <col min="1026" max="1026" width="34.75" style="331" customWidth="1"/>
    <col min="1027" max="1027" width="25" style="331" customWidth="1"/>
    <col min="1028" max="1028" width="29.25" style="331" customWidth="1"/>
    <col min="1029" max="1029" width="30.25" style="331" customWidth="1"/>
    <col min="1030" max="1030" width="28.75" style="331" customWidth="1"/>
    <col min="1031" max="1031" width="23.125" style="331" customWidth="1"/>
    <col min="1032" max="1032" width="24.25" style="331" customWidth="1"/>
    <col min="1033" max="1033" width="27.125" style="331" customWidth="1"/>
    <col min="1034" max="1034" width="33.5" style="331" customWidth="1"/>
    <col min="1035" max="1035" width="39.5" style="331" customWidth="1"/>
    <col min="1036" max="1036" width="40.25" style="331" customWidth="1"/>
    <col min="1037" max="1037" width="33.625" style="331" customWidth="1"/>
    <col min="1038" max="1038" width="72.625" style="331" customWidth="1"/>
    <col min="1039" max="1039" width="60.75" style="331" customWidth="1"/>
    <col min="1040" max="1040" width="21" style="331" customWidth="1"/>
    <col min="1041" max="1041" width="22.5" style="331" customWidth="1"/>
    <col min="1042" max="1042" width="18.75" style="331" customWidth="1"/>
    <col min="1043" max="1043" width="17.75" style="331" customWidth="1"/>
    <col min="1044" max="1044" width="23" style="331" customWidth="1"/>
    <col min="1045" max="1045" width="10.875" style="331" bestFit="1" customWidth="1"/>
    <col min="1046" max="1280" width="11.25" style="331"/>
    <col min="1281" max="1281" width="34.5" style="331" customWidth="1"/>
    <col min="1282" max="1282" width="34.75" style="331" customWidth="1"/>
    <col min="1283" max="1283" width="25" style="331" customWidth="1"/>
    <col min="1284" max="1284" width="29.25" style="331" customWidth="1"/>
    <col min="1285" max="1285" width="30.25" style="331" customWidth="1"/>
    <col min="1286" max="1286" width="28.75" style="331" customWidth="1"/>
    <col min="1287" max="1287" width="23.125" style="331" customWidth="1"/>
    <col min="1288" max="1288" width="24.25" style="331" customWidth="1"/>
    <col min="1289" max="1289" width="27.125" style="331" customWidth="1"/>
    <col min="1290" max="1290" width="33.5" style="331" customWidth="1"/>
    <col min="1291" max="1291" width="39.5" style="331" customWidth="1"/>
    <col min="1292" max="1292" width="40.25" style="331" customWidth="1"/>
    <col min="1293" max="1293" width="33.625" style="331" customWidth="1"/>
    <col min="1294" max="1294" width="72.625" style="331" customWidth="1"/>
    <col min="1295" max="1295" width="60.75" style="331" customWidth="1"/>
    <col min="1296" max="1296" width="21" style="331" customWidth="1"/>
    <col min="1297" max="1297" width="22.5" style="331" customWidth="1"/>
    <col min="1298" max="1298" width="18.75" style="331" customWidth="1"/>
    <col min="1299" max="1299" width="17.75" style="331" customWidth="1"/>
    <col min="1300" max="1300" width="23" style="331" customWidth="1"/>
    <col min="1301" max="1301" width="10.875" style="331" bestFit="1" customWidth="1"/>
    <col min="1302" max="1536" width="11.25" style="331"/>
    <col min="1537" max="1537" width="34.5" style="331" customWidth="1"/>
    <col min="1538" max="1538" width="34.75" style="331" customWidth="1"/>
    <col min="1539" max="1539" width="25" style="331" customWidth="1"/>
    <col min="1540" max="1540" width="29.25" style="331" customWidth="1"/>
    <col min="1541" max="1541" width="30.25" style="331" customWidth="1"/>
    <col min="1542" max="1542" width="28.75" style="331" customWidth="1"/>
    <col min="1543" max="1543" width="23.125" style="331" customWidth="1"/>
    <col min="1544" max="1544" width="24.25" style="331" customWidth="1"/>
    <col min="1545" max="1545" width="27.125" style="331" customWidth="1"/>
    <col min="1546" max="1546" width="33.5" style="331" customWidth="1"/>
    <col min="1547" max="1547" width="39.5" style="331" customWidth="1"/>
    <col min="1548" max="1548" width="40.25" style="331" customWidth="1"/>
    <col min="1549" max="1549" width="33.625" style="331" customWidth="1"/>
    <col min="1550" max="1550" width="72.625" style="331" customWidth="1"/>
    <col min="1551" max="1551" width="60.75" style="331" customWidth="1"/>
    <col min="1552" max="1552" width="21" style="331" customWidth="1"/>
    <col min="1553" max="1553" width="22.5" style="331" customWidth="1"/>
    <col min="1554" max="1554" width="18.75" style="331" customWidth="1"/>
    <col min="1555" max="1555" width="17.75" style="331" customWidth="1"/>
    <col min="1556" max="1556" width="23" style="331" customWidth="1"/>
    <col min="1557" max="1557" width="10.875" style="331" bestFit="1" customWidth="1"/>
    <col min="1558" max="1792" width="11.25" style="331"/>
    <col min="1793" max="1793" width="34.5" style="331" customWidth="1"/>
    <col min="1794" max="1794" width="34.75" style="331" customWidth="1"/>
    <col min="1795" max="1795" width="25" style="331" customWidth="1"/>
    <col min="1796" max="1796" width="29.25" style="331" customWidth="1"/>
    <col min="1797" max="1797" width="30.25" style="331" customWidth="1"/>
    <col min="1798" max="1798" width="28.75" style="331" customWidth="1"/>
    <col min="1799" max="1799" width="23.125" style="331" customWidth="1"/>
    <col min="1800" max="1800" width="24.25" style="331" customWidth="1"/>
    <col min="1801" max="1801" width="27.125" style="331" customWidth="1"/>
    <col min="1802" max="1802" width="33.5" style="331" customWidth="1"/>
    <col min="1803" max="1803" width="39.5" style="331" customWidth="1"/>
    <col min="1804" max="1804" width="40.25" style="331" customWidth="1"/>
    <col min="1805" max="1805" width="33.625" style="331" customWidth="1"/>
    <col min="1806" max="1806" width="72.625" style="331" customWidth="1"/>
    <col min="1807" max="1807" width="60.75" style="331" customWidth="1"/>
    <col min="1808" max="1808" width="21" style="331" customWidth="1"/>
    <col min="1809" max="1809" width="22.5" style="331" customWidth="1"/>
    <col min="1810" max="1810" width="18.75" style="331" customWidth="1"/>
    <col min="1811" max="1811" width="17.75" style="331" customWidth="1"/>
    <col min="1812" max="1812" width="23" style="331" customWidth="1"/>
    <col min="1813" max="1813" width="10.875" style="331" bestFit="1" customWidth="1"/>
    <col min="1814" max="2048" width="11.25" style="331"/>
    <col min="2049" max="2049" width="34.5" style="331" customWidth="1"/>
    <col min="2050" max="2050" width="34.75" style="331" customWidth="1"/>
    <col min="2051" max="2051" width="25" style="331" customWidth="1"/>
    <col min="2052" max="2052" width="29.25" style="331" customWidth="1"/>
    <col min="2053" max="2053" width="30.25" style="331" customWidth="1"/>
    <col min="2054" max="2054" width="28.75" style="331" customWidth="1"/>
    <col min="2055" max="2055" width="23.125" style="331" customWidth="1"/>
    <col min="2056" max="2056" width="24.25" style="331" customWidth="1"/>
    <col min="2057" max="2057" width="27.125" style="331" customWidth="1"/>
    <col min="2058" max="2058" width="33.5" style="331" customWidth="1"/>
    <col min="2059" max="2059" width="39.5" style="331" customWidth="1"/>
    <col min="2060" max="2060" width="40.25" style="331" customWidth="1"/>
    <col min="2061" max="2061" width="33.625" style="331" customWidth="1"/>
    <col min="2062" max="2062" width="72.625" style="331" customWidth="1"/>
    <col min="2063" max="2063" width="60.75" style="331" customWidth="1"/>
    <col min="2064" max="2064" width="21" style="331" customWidth="1"/>
    <col min="2065" max="2065" width="22.5" style="331" customWidth="1"/>
    <col min="2066" max="2066" width="18.75" style="331" customWidth="1"/>
    <col min="2067" max="2067" width="17.75" style="331" customWidth="1"/>
    <col min="2068" max="2068" width="23" style="331" customWidth="1"/>
    <col min="2069" max="2069" width="10.875" style="331" bestFit="1" customWidth="1"/>
    <col min="2070" max="2304" width="11.25" style="331"/>
    <col min="2305" max="2305" width="34.5" style="331" customWidth="1"/>
    <col min="2306" max="2306" width="34.75" style="331" customWidth="1"/>
    <col min="2307" max="2307" width="25" style="331" customWidth="1"/>
    <col min="2308" max="2308" width="29.25" style="331" customWidth="1"/>
    <col min="2309" max="2309" width="30.25" style="331" customWidth="1"/>
    <col min="2310" max="2310" width="28.75" style="331" customWidth="1"/>
    <col min="2311" max="2311" width="23.125" style="331" customWidth="1"/>
    <col min="2312" max="2312" width="24.25" style="331" customWidth="1"/>
    <col min="2313" max="2313" width="27.125" style="331" customWidth="1"/>
    <col min="2314" max="2314" width="33.5" style="331" customWidth="1"/>
    <col min="2315" max="2315" width="39.5" style="331" customWidth="1"/>
    <col min="2316" max="2316" width="40.25" style="331" customWidth="1"/>
    <col min="2317" max="2317" width="33.625" style="331" customWidth="1"/>
    <col min="2318" max="2318" width="72.625" style="331" customWidth="1"/>
    <col min="2319" max="2319" width="60.75" style="331" customWidth="1"/>
    <col min="2320" max="2320" width="21" style="331" customWidth="1"/>
    <col min="2321" max="2321" width="22.5" style="331" customWidth="1"/>
    <col min="2322" max="2322" width="18.75" style="331" customWidth="1"/>
    <col min="2323" max="2323" width="17.75" style="331" customWidth="1"/>
    <col min="2324" max="2324" width="23" style="331" customWidth="1"/>
    <col min="2325" max="2325" width="10.875" style="331" bestFit="1" customWidth="1"/>
    <col min="2326" max="2560" width="11.25" style="331"/>
    <col min="2561" max="2561" width="34.5" style="331" customWidth="1"/>
    <col min="2562" max="2562" width="34.75" style="331" customWidth="1"/>
    <col min="2563" max="2563" width="25" style="331" customWidth="1"/>
    <col min="2564" max="2564" width="29.25" style="331" customWidth="1"/>
    <col min="2565" max="2565" width="30.25" style="331" customWidth="1"/>
    <col min="2566" max="2566" width="28.75" style="331" customWidth="1"/>
    <col min="2567" max="2567" width="23.125" style="331" customWidth="1"/>
    <col min="2568" max="2568" width="24.25" style="331" customWidth="1"/>
    <col min="2569" max="2569" width="27.125" style="331" customWidth="1"/>
    <col min="2570" max="2570" width="33.5" style="331" customWidth="1"/>
    <col min="2571" max="2571" width="39.5" style="331" customWidth="1"/>
    <col min="2572" max="2572" width="40.25" style="331" customWidth="1"/>
    <col min="2573" max="2573" width="33.625" style="331" customWidth="1"/>
    <col min="2574" max="2574" width="72.625" style="331" customWidth="1"/>
    <col min="2575" max="2575" width="60.75" style="331" customWidth="1"/>
    <col min="2576" max="2576" width="21" style="331" customWidth="1"/>
    <col min="2577" max="2577" width="22.5" style="331" customWidth="1"/>
    <col min="2578" max="2578" width="18.75" style="331" customWidth="1"/>
    <col min="2579" max="2579" width="17.75" style="331" customWidth="1"/>
    <col min="2580" max="2580" width="23" style="331" customWidth="1"/>
    <col min="2581" max="2581" width="10.875" style="331" bestFit="1" customWidth="1"/>
    <col min="2582" max="2816" width="11.25" style="331"/>
    <col min="2817" max="2817" width="34.5" style="331" customWidth="1"/>
    <col min="2818" max="2818" width="34.75" style="331" customWidth="1"/>
    <col min="2819" max="2819" width="25" style="331" customWidth="1"/>
    <col min="2820" max="2820" width="29.25" style="331" customWidth="1"/>
    <col min="2821" max="2821" width="30.25" style="331" customWidth="1"/>
    <col min="2822" max="2822" width="28.75" style="331" customWidth="1"/>
    <col min="2823" max="2823" width="23.125" style="331" customWidth="1"/>
    <col min="2824" max="2824" width="24.25" style="331" customWidth="1"/>
    <col min="2825" max="2825" width="27.125" style="331" customWidth="1"/>
    <col min="2826" max="2826" width="33.5" style="331" customWidth="1"/>
    <col min="2827" max="2827" width="39.5" style="331" customWidth="1"/>
    <col min="2828" max="2828" width="40.25" style="331" customWidth="1"/>
    <col min="2829" max="2829" width="33.625" style="331" customWidth="1"/>
    <col min="2830" max="2830" width="72.625" style="331" customWidth="1"/>
    <col min="2831" max="2831" width="60.75" style="331" customWidth="1"/>
    <col min="2832" max="2832" width="21" style="331" customWidth="1"/>
    <col min="2833" max="2833" width="22.5" style="331" customWidth="1"/>
    <col min="2834" max="2834" width="18.75" style="331" customWidth="1"/>
    <col min="2835" max="2835" width="17.75" style="331" customWidth="1"/>
    <col min="2836" max="2836" width="23" style="331" customWidth="1"/>
    <col min="2837" max="2837" width="10.875" style="331" bestFit="1" customWidth="1"/>
    <col min="2838" max="3072" width="11.25" style="331"/>
    <col min="3073" max="3073" width="34.5" style="331" customWidth="1"/>
    <col min="3074" max="3074" width="34.75" style="331" customWidth="1"/>
    <col min="3075" max="3075" width="25" style="331" customWidth="1"/>
    <col min="3076" max="3076" width="29.25" style="331" customWidth="1"/>
    <col min="3077" max="3077" width="30.25" style="331" customWidth="1"/>
    <col min="3078" max="3078" width="28.75" style="331" customWidth="1"/>
    <col min="3079" max="3079" width="23.125" style="331" customWidth="1"/>
    <col min="3080" max="3080" width="24.25" style="331" customWidth="1"/>
    <col min="3081" max="3081" width="27.125" style="331" customWidth="1"/>
    <col min="3082" max="3082" width="33.5" style="331" customWidth="1"/>
    <col min="3083" max="3083" width="39.5" style="331" customWidth="1"/>
    <col min="3084" max="3084" width="40.25" style="331" customWidth="1"/>
    <col min="3085" max="3085" width="33.625" style="331" customWidth="1"/>
    <col min="3086" max="3086" width="72.625" style="331" customWidth="1"/>
    <col min="3087" max="3087" width="60.75" style="331" customWidth="1"/>
    <col min="3088" max="3088" width="21" style="331" customWidth="1"/>
    <col min="3089" max="3089" width="22.5" style="331" customWidth="1"/>
    <col min="3090" max="3090" width="18.75" style="331" customWidth="1"/>
    <col min="3091" max="3091" width="17.75" style="331" customWidth="1"/>
    <col min="3092" max="3092" width="23" style="331" customWidth="1"/>
    <col min="3093" max="3093" width="10.875" style="331" bestFit="1" customWidth="1"/>
    <col min="3094" max="3328" width="11.25" style="331"/>
    <col min="3329" max="3329" width="34.5" style="331" customWidth="1"/>
    <col min="3330" max="3330" width="34.75" style="331" customWidth="1"/>
    <col min="3331" max="3331" width="25" style="331" customWidth="1"/>
    <col min="3332" max="3332" width="29.25" style="331" customWidth="1"/>
    <col min="3333" max="3333" width="30.25" style="331" customWidth="1"/>
    <col min="3334" max="3334" width="28.75" style="331" customWidth="1"/>
    <col min="3335" max="3335" width="23.125" style="331" customWidth="1"/>
    <col min="3336" max="3336" width="24.25" style="331" customWidth="1"/>
    <col min="3337" max="3337" width="27.125" style="331" customWidth="1"/>
    <col min="3338" max="3338" width="33.5" style="331" customWidth="1"/>
    <col min="3339" max="3339" width="39.5" style="331" customWidth="1"/>
    <col min="3340" max="3340" width="40.25" style="331" customWidth="1"/>
    <col min="3341" max="3341" width="33.625" style="331" customWidth="1"/>
    <col min="3342" max="3342" width="72.625" style="331" customWidth="1"/>
    <col min="3343" max="3343" width="60.75" style="331" customWidth="1"/>
    <col min="3344" max="3344" width="21" style="331" customWidth="1"/>
    <col min="3345" max="3345" width="22.5" style="331" customWidth="1"/>
    <col min="3346" max="3346" width="18.75" style="331" customWidth="1"/>
    <col min="3347" max="3347" width="17.75" style="331" customWidth="1"/>
    <col min="3348" max="3348" width="23" style="331" customWidth="1"/>
    <col min="3349" max="3349" width="10.875" style="331" bestFit="1" customWidth="1"/>
    <col min="3350" max="3584" width="11.25" style="331"/>
    <col min="3585" max="3585" width="34.5" style="331" customWidth="1"/>
    <col min="3586" max="3586" width="34.75" style="331" customWidth="1"/>
    <col min="3587" max="3587" width="25" style="331" customWidth="1"/>
    <col min="3588" max="3588" width="29.25" style="331" customWidth="1"/>
    <col min="3589" max="3589" width="30.25" style="331" customWidth="1"/>
    <col min="3590" max="3590" width="28.75" style="331" customWidth="1"/>
    <col min="3591" max="3591" width="23.125" style="331" customWidth="1"/>
    <col min="3592" max="3592" width="24.25" style="331" customWidth="1"/>
    <col min="3593" max="3593" width="27.125" style="331" customWidth="1"/>
    <col min="3594" max="3594" width="33.5" style="331" customWidth="1"/>
    <col min="3595" max="3595" width="39.5" style="331" customWidth="1"/>
    <col min="3596" max="3596" width="40.25" style="331" customWidth="1"/>
    <col min="3597" max="3597" width="33.625" style="331" customWidth="1"/>
    <col min="3598" max="3598" width="72.625" style="331" customWidth="1"/>
    <col min="3599" max="3599" width="60.75" style="331" customWidth="1"/>
    <col min="3600" max="3600" width="21" style="331" customWidth="1"/>
    <col min="3601" max="3601" width="22.5" style="331" customWidth="1"/>
    <col min="3602" max="3602" width="18.75" style="331" customWidth="1"/>
    <col min="3603" max="3603" width="17.75" style="331" customWidth="1"/>
    <col min="3604" max="3604" width="23" style="331" customWidth="1"/>
    <col min="3605" max="3605" width="10.875" style="331" bestFit="1" customWidth="1"/>
    <col min="3606" max="3840" width="11.25" style="331"/>
    <col min="3841" max="3841" width="34.5" style="331" customWidth="1"/>
    <col min="3842" max="3842" width="34.75" style="331" customWidth="1"/>
    <col min="3843" max="3843" width="25" style="331" customWidth="1"/>
    <col min="3844" max="3844" width="29.25" style="331" customWidth="1"/>
    <col min="3845" max="3845" width="30.25" style="331" customWidth="1"/>
    <col min="3846" max="3846" width="28.75" style="331" customWidth="1"/>
    <col min="3847" max="3847" width="23.125" style="331" customWidth="1"/>
    <col min="3848" max="3848" width="24.25" style="331" customWidth="1"/>
    <col min="3849" max="3849" width="27.125" style="331" customWidth="1"/>
    <col min="3850" max="3850" width="33.5" style="331" customWidth="1"/>
    <col min="3851" max="3851" width="39.5" style="331" customWidth="1"/>
    <col min="3852" max="3852" width="40.25" style="331" customWidth="1"/>
    <col min="3853" max="3853" width="33.625" style="331" customWidth="1"/>
    <col min="3854" max="3854" width="72.625" style="331" customWidth="1"/>
    <col min="3855" max="3855" width="60.75" style="331" customWidth="1"/>
    <col min="3856" max="3856" width="21" style="331" customWidth="1"/>
    <col min="3857" max="3857" width="22.5" style="331" customWidth="1"/>
    <col min="3858" max="3858" width="18.75" style="331" customWidth="1"/>
    <col min="3859" max="3859" width="17.75" style="331" customWidth="1"/>
    <col min="3860" max="3860" width="23" style="331" customWidth="1"/>
    <col min="3861" max="3861" width="10.875" style="331" bestFit="1" customWidth="1"/>
    <col min="3862" max="4096" width="11.25" style="331"/>
    <col min="4097" max="4097" width="34.5" style="331" customWidth="1"/>
    <col min="4098" max="4098" width="34.75" style="331" customWidth="1"/>
    <col min="4099" max="4099" width="25" style="331" customWidth="1"/>
    <col min="4100" max="4100" width="29.25" style="331" customWidth="1"/>
    <col min="4101" max="4101" width="30.25" style="331" customWidth="1"/>
    <col min="4102" max="4102" width="28.75" style="331" customWidth="1"/>
    <col min="4103" max="4103" width="23.125" style="331" customWidth="1"/>
    <col min="4104" max="4104" width="24.25" style="331" customWidth="1"/>
    <col min="4105" max="4105" width="27.125" style="331" customWidth="1"/>
    <col min="4106" max="4106" width="33.5" style="331" customWidth="1"/>
    <col min="4107" max="4107" width="39.5" style="331" customWidth="1"/>
    <col min="4108" max="4108" width="40.25" style="331" customWidth="1"/>
    <col min="4109" max="4109" width="33.625" style="331" customWidth="1"/>
    <col min="4110" max="4110" width="72.625" style="331" customWidth="1"/>
    <col min="4111" max="4111" width="60.75" style="331" customWidth="1"/>
    <col min="4112" max="4112" width="21" style="331" customWidth="1"/>
    <col min="4113" max="4113" width="22.5" style="331" customWidth="1"/>
    <col min="4114" max="4114" width="18.75" style="331" customWidth="1"/>
    <col min="4115" max="4115" width="17.75" style="331" customWidth="1"/>
    <col min="4116" max="4116" width="23" style="331" customWidth="1"/>
    <col min="4117" max="4117" width="10.875" style="331" bestFit="1" customWidth="1"/>
    <col min="4118" max="4352" width="11.25" style="331"/>
    <col min="4353" max="4353" width="34.5" style="331" customWidth="1"/>
    <col min="4354" max="4354" width="34.75" style="331" customWidth="1"/>
    <col min="4355" max="4355" width="25" style="331" customWidth="1"/>
    <col min="4356" max="4356" width="29.25" style="331" customWidth="1"/>
    <col min="4357" max="4357" width="30.25" style="331" customWidth="1"/>
    <col min="4358" max="4358" width="28.75" style="331" customWidth="1"/>
    <col min="4359" max="4359" width="23.125" style="331" customWidth="1"/>
    <col min="4360" max="4360" width="24.25" style="331" customWidth="1"/>
    <col min="4361" max="4361" width="27.125" style="331" customWidth="1"/>
    <col min="4362" max="4362" width="33.5" style="331" customWidth="1"/>
    <col min="4363" max="4363" width="39.5" style="331" customWidth="1"/>
    <col min="4364" max="4364" width="40.25" style="331" customWidth="1"/>
    <col min="4365" max="4365" width="33.625" style="331" customWidth="1"/>
    <col min="4366" max="4366" width="72.625" style="331" customWidth="1"/>
    <col min="4367" max="4367" width="60.75" style="331" customWidth="1"/>
    <col min="4368" max="4368" width="21" style="331" customWidth="1"/>
    <col min="4369" max="4369" width="22.5" style="331" customWidth="1"/>
    <col min="4370" max="4370" width="18.75" style="331" customWidth="1"/>
    <col min="4371" max="4371" width="17.75" style="331" customWidth="1"/>
    <col min="4372" max="4372" width="23" style="331" customWidth="1"/>
    <col min="4373" max="4373" width="10.875" style="331" bestFit="1" customWidth="1"/>
    <col min="4374" max="4608" width="11.25" style="331"/>
    <col min="4609" max="4609" width="34.5" style="331" customWidth="1"/>
    <col min="4610" max="4610" width="34.75" style="331" customWidth="1"/>
    <col min="4611" max="4611" width="25" style="331" customWidth="1"/>
    <col min="4612" max="4612" width="29.25" style="331" customWidth="1"/>
    <col min="4613" max="4613" width="30.25" style="331" customWidth="1"/>
    <col min="4614" max="4614" width="28.75" style="331" customWidth="1"/>
    <col min="4615" max="4615" width="23.125" style="331" customWidth="1"/>
    <col min="4616" max="4616" width="24.25" style="331" customWidth="1"/>
    <col min="4617" max="4617" width="27.125" style="331" customWidth="1"/>
    <col min="4618" max="4618" width="33.5" style="331" customWidth="1"/>
    <col min="4619" max="4619" width="39.5" style="331" customWidth="1"/>
    <col min="4620" max="4620" width="40.25" style="331" customWidth="1"/>
    <col min="4621" max="4621" width="33.625" style="331" customWidth="1"/>
    <col min="4622" max="4622" width="72.625" style="331" customWidth="1"/>
    <col min="4623" max="4623" width="60.75" style="331" customWidth="1"/>
    <col min="4624" max="4624" width="21" style="331" customWidth="1"/>
    <col min="4625" max="4625" width="22.5" style="331" customWidth="1"/>
    <col min="4626" max="4626" width="18.75" style="331" customWidth="1"/>
    <col min="4627" max="4627" width="17.75" style="331" customWidth="1"/>
    <col min="4628" max="4628" width="23" style="331" customWidth="1"/>
    <col min="4629" max="4629" width="10.875" style="331" bestFit="1" customWidth="1"/>
    <col min="4630" max="4864" width="11.25" style="331"/>
    <col min="4865" max="4865" width="34.5" style="331" customWidth="1"/>
    <col min="4866" max="4866" width="34.75" style="331" customWidth="1"/>
    <col min="4867" max="4867" width="25" style="331" customWidth="1"/>
    <col min="4868" max="4868" width="29.25" style="331" customWidth="1"/>
    <col min="4869" max="4869" width="30.25" style="331" customWidth="1"/>
    <col min="4870" max="4870" width="28.75" style="331" customWidth="1"/>
    <col min="4871" max="4871" width="23.125" style="331" customWidth="1"/>
    <col min="4872" max="4872" width="24.25" style="331" customWidth="1"/>
    <col min="4873" max="4873" width="27.125" style="331" customWidth="1"/>
    <col min="4874" max="4874" width="33.5" style="331" customWidth="1"/>
    <col min="4875" max="4875" width="39.5" style="331" customWidth="1"/>
    <col min="4876" max="4876" width="40.25" style="331" customWidth="1"/>
    <col min="4877" max="4877" width="33.625" style="331" customWidth="1"/>
    <col min="4878" max="4878" width="72.625" style="331" customWidth="1"/>
    <col min="4879" max="4879" width="60.75" style="331" customWidth="1"/>
    <col min="4880" max="4880" width="21" style="331" customWidth="1"/>
    <col min="4881" max="4881" width="22.5" style="331" customWidth="1"/>
    <col min="4882" max="4882" width="18.75" style="331" customWidth="1"/>
    <col min="4883" max="4883" width="17.75" style="331" customWidth="1"/>
    <col min="4884" max="4884" width="23" style="331" customWidth="1"/>
    <col min="4885" max="4885" width="10.875" style="331" bestFit="1" customWidth="1"/>
    <col min="4886" max="5120" width="11.25" style="331"/>
    <col min="5121" max="5121" width="34.5" style="331" customWidth="1"/>
    <col min="5122" max="5122" width="34.75" style="331" customWidth="1"/>
    <col min="5123" max="5123" width="25" style="331" customWidth="1"/>
    <col min="5124" max="5124" width="29.25" style="331" customWidth="1"/>
    <col min="5125" max="5125" width="30.25" style="331" customWidth="1"/>
    <col min="5126" max="5126" width="28.75" style="331" customWidth="1"/>
    <col min="5127" max="5127" width="23.125" style="331" customWidth="1"/>
    <col min="5128" max="5128" width="24.25" style="331" customWidth="1"/>
    <col min="5129" max="5129" width="27.125" style="331" customWidth="1"/>
    <col min="5130" max="5130" width="33.5" style="331" customWidth="1"/>
    <col min="5131" max="5131" width="39.5" style="331" customWidth="1"/>
    <col min="5132" max="5132" width="40.25" style="331" customWidth="1"/>
    <col min="5133" max="5133" width="33.625" style="331" customWidth="1"/>
    <col min="5134" max="5134" width="72.625" style="331" customWidth="1"/>
    <col min="5135" max="5135" width="60.75" style="331" customWidth="1"/>
    <col min="5136" max="5136" width="21" style="331" customWidth="1"/>
    <col min="5137" max="5137" width="22.5" style="331" customWidth="1"/>
    <col min="5138" max="5138" width="18.75" style="331" customWidth="1"/>
    <col min="5139" max="5139" width="17.75" style="331" customWidth="1"/>
    <col min="5140" max="5140" width="23" style="331" customWidth="1"/>
    <col min="5141" max="5141" width="10.875" style="331" bestFit="1" customWidth="1"/>
    <col min="5142" max="5376" width="11.25" style="331"/>
    <col min="5377" max="5377" width="34.5" style="331" customWidth="1"/>
    <col min="5378" max="5378" width="34.75" style="331" customWidth="1"/>
    <col min="5379" max="5379" width="25" style="331" customWidth="1"/>
    <col min="5380" max="5380" width="29.25" style="331" customWidth="1"/>
    <col min="5381" max="5381" width="30.25" style="331" customWidth="1"/>
    <col min="5382" max="5382" width="28.75" style="331" customWidth="1"/>
    <col min="5383" max="5383" width="23.125" style="331" customWidth="1"/>
    <col min="5384" max="5384" width="24.25" style="331" customWidth="1"/>
    <col min="5385" max="5385" width="27.125" style="331" customWidth="1"/>
    <col min="5386" max="5386" width="33.5" style="331" customWidth="1"/>
    <col min="5387" max="5387" width="39.5" style="331" customWidth="1"/>
    <col min="5388" max="5388" width="40.25" style="331" customWidth="1"/>
    <col min="5389" max="5389" width="33.625" style="331" customWidth="1"/>
    <col min="5390" max="5390" width="72.625" style="331" customWidth="1"/>
    <col min="5391" max="5391" width="60.75" style="331" customWidth="1"/>
    <col min="5392" max="5392" width="21" style="331" customWidth="1"/>
    <col min="5393" max="5393" width="22.5" style="331" customWidth="1"/>
    <col min="5394" max="5394" width="18.75" style="331" customWidth="1"/>
    <col min="5395" max="5395" width="17.75" style="331" customWidth="1"/>
    <col min="5396" max="5396" width="23" style="331" customWidth="1"/>
    <col min="5397" max="5397" width="10.875" style="331" bestFit="1" customWidth="1"/>
    <col min="5398" max="5632" width="11.25" style="331"/>
    <col min="5633" max="5633" width="34.5" style="331" customWidth="1"/>
    <col min="5634" max="5634" width="34.75" style="331" customWidth="1"/>
    <col min="5635" max="5635" width="25" style="331" customWidth="1"/>
    <col min="5636" max="5636" width="29.25" style="331" customWidth="1"/>
    <col min="5637" max="5637" width="30.25" style="331" customWidth="1"/>
    <col min="5638" max="5638" width="28.75" style="331" customWidth="1"/>
    <col min="5639" max="5639" width="23.125" style="331" customWidth="1"/>
    <col min="5640" max="5640" width="24.25" style="331" customWidth="1"/>
    <col min="5641" max="5641" width="27.125" style="331" customWidth="1"/>
    <col min="5642" max="5642" width="33.5" style="331" customWidth="1"/>
    <col min="5643" max="5643" width="39.5" style="331" customWidth="1"/>
    <col min="5644" max="5644" width="40.25" style="331" customWidth="1"/>
    <col min="5645" max="5645" width="33.625" style="331" customWidth="1"/>
    <col min="5646" max="5646" width="72.625" style="331" customWidth="1"/>
    <col min="5647" max="5647" width="60.75" style="331" customWidth="1"/>
    <col min="5648" max="5648" width="21" style="331" customWidth="1"/>
    <col min="5649" max="5649" width="22.5" style="331" customWidth="1"/>
    <col min="5650" max="5650" width="18.75" style="331" customWidth="1"/>
    <col min="5651" max="5651" width="17.75" style="331" customWidth="1"/>
    <col min="5652" max="5652" width="23" style="331" customWidth="1"/>
    <col min="5653" max="5653" width="10.875" style="331" bestFit="1" customWidth="1"/>
    <col min="5654" max="5888" width="11.25" style="331"/>
    <col min="5889" max="5889" width="34.5" style="331" customWidth="1"/>
    <col min="5890" max="5890" width="34.75" style="331" customWidth="1"/>
    <col min="5891" max="5891" width="25" style="331" customWidth="1"/>
    <col min="5892" max="5892" width="29.25" style="331" customWidth="1"/>
    <col min="5893" max="5893" width="30.25" style="331" customWidth="1"/>
    <col min="5894" max="5894" width="28.75" style="331" customWidth="1"/>
    <col min="5895" max="5895" width="23.125" style="331" customWidth="1"/>
    <col min="5896" max="5896" width="24.25" style="331" customWidth="1"/>
    <col min="5897" max="5897" width="27.125" style="331" customWidth="1"/>
    <col min="5898" max="5898" width="33.5" style="331" customWidth="1"/>
    <col min="5899" max="5899" width="39.5" style="331" customWidth="1"/>
    <col min="5900" max="5900" width="40.25" style="331" customWidth="1"/>
    <col min="5901" max="5901" width="33.625" style="331" customWidth="1"/>
    <col min="5902" max="5902" width="72.625" style="331" customWidth="1"/>
    <col min="5903" max="5903" width="60.75" style="331" customWidth="1"/>
    <col min="5904" max="5904" width="21" style="331" customWidth="1"/>
    <col min="5905" max="5905" width="22.5" style="331" customWidth="1"/>
    <col min="5906" max="5906" width="18.75" style="331" customWidth="1"/>
    <col min="5907" max="5907" width="17.75" style="331" customWidth="1"/>
    <col min="5908" max="5908" width="23" style="331" customWidth="1"/>
    <col min="5909" max="5909" width="10.875" style="331" bestFit="1" customWidth="1"/>
    <col min="5910" max="6144" width="11.25" style="331"/>
    <col min="6145" max="6145" width="34.5" style="331" customWidth="1"/>
    <col min="6146" max="6146" width="34.75" style="331" customWidth="1"/>
    <col min="6147" max="6147" width="25" style="331" customWidth="1"/>
    <col min="6148" max="6148" width="29.25" style="331" customWidth="1"/>
    <col min="6149" max="6149" width="30.25" style="331" customWidth="1"/>
    <col min="6150" max="6150" width="28.75" style="331" customWidth="1"/>
    <col min="6151" max="6151" width="23.125" style="331" customWidth="1"/>
    <col min="6152" max="6152" width="24.25" style="331" customWidth="1"/>
    <col min="6153" max="6153" width="27.125" style="331" customWidth="1"/>
    <col min="6154" max="6154" width="33.5" style="331" customWidth="1"/>
    <col min="6155" max="6155" width="39.5" style="331" customWidth="1"/>
    <col min="6156" max="6156" width="40.25" style="331" customWidth="1"/>
    <col min="6157" max="6157" width="33.625" style="331" customWidth="1"/>
    <col min="6158" max="6158" width="72.625" style="331" customWidth="1"/>
    <col min="6159" max="6159" width="60.75" style="331" customWidth="1"/>
    <col min="6160" max="6160" width="21" style="331" customWidth="1"/>
    <col min="6161" max="6161" width="22.5" style="331" customWidth="1"/>
    <col min="6162" max="6162" width="18.75" style="331" customWidth="1"/>
    <col min="6163" max="6163" width="17.75" style="331" customWidth="1"/>
    <col min="6164" max="6164" width="23" style="331" customWidth="1"/>
    <col min="6165" max="6165" width="10.875" style="331" bestFit="1" customWidth="1"/>
    <col min="6166" max="6400" width="11.25" style="331"/>
    <col min="6401" max="6401" width="34.5" style="331" customWidth="1"/>
    <col min="6402" max="6402" width="34.75" style="331" customWidth="1"/>
    <col min="6403" max="6403" width="25" style="331" customWidth="1"/>
    <col min="6404" max="6404" width="29.25" style="331" customWidth="1"/>
    <col min="6405" max="6405" width="30.25" style="331" customWidth="1"/>
    <col min="6406" max="6406" width="28.75" style="331" customWidth="1"/>
    <col min="6407" max="6407" width="23.125" style="331" customWidth="1"/>
    <col min="6408" max="6408" width="24.25" style="331" customWidth="1"/>
    <col min="6409" max="6409" width="27.125" style="331" customWidth="1"/>
    <col min="6410" max="6410" width="33.5" style="331" customWidth="1"/>
    <col min="6411" max="6411" width="39.5" style="331" customWidth="1"/>
    <col min="6412" max="6412" width="40.25" style="331" customWidth="1"/>
    <col min="6413" max="6413" width="33.625" style="331" customWidth="1"/>
    <col min="6414" max="6414" width="72.625" style="331" customWidth="1"/>
    <col min="6415" max="6415" width="60.75" style="331" customWidth="1"/>
    <col min="6416" max="6416" width="21" style="331" customWidth="1"/>
    <col min="6417" max="6417" width="22.5" style="331" customWidth="1"/>
    <col min="6418" max="6418" width="18.75" style="331" customWidth="1"/>
    <col min="6419" max="6419" width="17.75" style="331" customWidth="1"/>
    <col min="6420" max="6420" width="23" style="331" customWidth="1"/>
    <col min="6421" max="6421" width="10.875" style="331" bestFit="1" customWidth="1"/>
    <col min="6422" max="6656" width="11.25" style="331"/>
    <col min="6657" max="6657" width="34.5" style="331" customWidth="1"/>
    <col min="6658" max="6658" width="34.75" style="331" customWidth="1"/>
    <col min="6659" max="6659" width="25" style="331" customWidth="1"/>
    <col min="6660" max="6660" width="29.25" style="331" customWidth="1"/>
    <col min="6661" max="6661" width="30.25" style="331" customWidth="1"/>
    <col min="6662" max="6662" width="28.75" style="331" customWidth="1"/>
    <col min="6663" max="6663" width="23.125" style="331" customWidth="1"/>
    <col min="6664" max="6664" width="24.25" style="331" customWidth="1"/>
    <col min="6665" max="6665" width="27.125" style="331" customWidth="1"/>
    <col min="6666" max="6666" width="33.5" style="331" customWidth="1"/>
    <col min="6667" max="6667" width="39.5" style="331" customWidth="1"/>
    <col min="6668" max="6668" width="40.25" style="331" customWidth="1"/>
    <col min="6669" max="6669" width="33.625" style="331" customWidth="1"/>
    <col min="6670" max="6670" width="72.625" style="331" customWidth="1"/>
    <col min="6671" max="6671" width="60.75" style="331" customWidth="1"/>
    <col min="6672" max="6672" width="21" style="331" customWidth="1"/>
    <col min="6673" max="6673" width="22.5" style="331" customWidth="1"/>
    <col min="6674" max="6674" width="18.75" style="331" customWidth="1"/>
    <col min="6675" max="6675" width="17.75" style="331" customWidth="1"/>
    <col min="6676" max="6676" width="23" style="331" customWidth="1"/>
    <col min="6677" max="6677" width="10.875" style="331" bestFit="1" customWidth="1"/>
    <col min="6678" max="6912" width="11.25" style="331"/>
    <col min="6913" max="6913" width="34.5" style="331" customWidth="1"/>
    <col min="6914" max="6914" width="34.75" style="331" customWidth="1"/>
    <col min="6915" max="6915" width="25" style="331" customWidth="1"/>
    <col min="6916" max="6916" width="29.25" style="331" customWidth="1"/>
    <col min="6917" max="6917" width="30.25" style="331" customWidth="1"/>
    <col min="6918" max="6918" width="28.75" style="331" customWidth="1"/>
    <col min="6919" max="6919" width="23.125" style="331" customWidth="1"/>
    <col min="6920" max="6920" width="24.25" style="331" customWidth="1"/>
    <col min="6921" max="6921" width="27.125" style="331" customWidth="1"/>
    <col min="6922" max="6922" width="33.5" style="331" customWidth="1"/>
    <col min="6923" max="6923" width="39.5" style="331" customWidth="1"/>
    <col min="6924" max="6924" width="40.25" style="331" customWidth="1"/>
    <col min="6925" max="6925" width="33.625" style="331" customWidth="1"/>
    <col min="6926" max="6926" width="72.625" style="331" customWidth="1"/>
    <col min="6927" max="6927" width="60.75" style="331" customWidth="1"/>
    <col min="6928" max="6928" width="21" style="331" customWidth="1"/>
    <col min="6929" max="6929" width="22.5" style="331" customWidth="1"/>
    <col min="6930" max="6930" width="18.75" style="331" customWidth="1"/>
    <col min="6931" max="6931" width="17.75" style="331" customWidth="1"/>
    <col min="6932" max="6932" width="23" style="331" customWidth="1"/>
    <col min="6933" max="6933" width="10.875" style="331" bestFit="1" customWidth="1"/>
    <col min="6934" max="7168" width="11.25" style="331"/>
    <col min="7169" max="7169" width="34.5" style="331" customWidth="1"/>
    <col min="7170" max="7170" width="34.75" style="331" customWidth="1"/>
    <col min="7171" max="7171" width="25" style="331" customWidth="1"/>
    <col min="7172" max="7172" width="29.25" style="331" customWidth="1"/>
    <col min="7173" max="7173" width="30.25" style="331" customWidth="1"/>
    <col min="7174" max="7174" width="28.75" style="331" customWidth="1"/>
    <col min="7175" max="7175" width="23.125" style="331" customWidth="1"/>
    <col min="7176" max="7176" width="24.25" style="331" customWidth="1"/>
    <col min="7177" max="7177" width="27.125" style="331" customWidth="1"/>
    <col min="7178" max="7178" width="33.5" style="331" customWidth="1"/>
    <col min="7179" max="7179" width="39.5" style="331" customWidth="1"/>
    <col min="7180" max="7180" width="40.25" style="331" customWidth="1"/>
    <col min="7181" max="7181" width="33.625" style="331" customWidth="1"/>
    <col min="7182" max="7182" width="72.625" style="331" customWidth="1"/>
    <col min="7183" max="7183" width="60.75" style="331" customWidth="1"/>
    <col min="7184" max="7184" width="21" style="331" customWidth="1"/>
    <col min="7185" max="7185" width="22.5" style="331" customWidth="1"/>
    <col min="7186" max="7186" width="18.75" style="331" customWidth="1"/>
    <col min="7187" max="7187" width="17.75" style="331" customWidth="1"/>
    <col min="7188" max="7188" width="23" style="331" customWidth="1"/>
    <col min="7189" max="7189" width="10.875" style="331" bestFit="1" customWidth="1"/>
    <col min="7190" max="7424" width="11.25" style="331"/>
    <col min="7425" max="7425" width="34.5" style="331" customWidth="1"/>
    <col min="7426" max="7426" width="34.75" style="331" customWidth="1"/>
    <col min="7427" max="7427" width="25" style="331" customWidth="1"/>
    <col min="7428" max="7428" width="29.25" style="331" customWidth="1"/>
    <col min="7429" max="7429" width="30.25" style="331" customWidth="1"/>
    <col min="7430" max="7430" width="28.75" style="331" customWidth="1"/>
    <col min="7431" max="7431" width="23.125" style="331" customWidth="1"/>
    <col min="7432" max="7432" width="24.25" style="331" customWidth="1"/>
    <col min="7433" max="7433" width="27.125" style="331" customWidth="1"/>
    <col min="7434" max="7434" width="33.5" style="331" customWidth="1"/>
    <col min="7435" max="7435" width="39.5" style="331" customWidth="1"/>
    <col min="7436" max="7436" width="40.25" style="331" customWidth="1"/>
    <col min="7437" max="7437" width="33.625" style="331" customWidth="1"/>
    <col min="7438" max="7438" width="72.625" style="331" customWidth="1"/>
    <col min="7439" max="7439" width="60.75" style="331" customWidth="1"/>
    <col min="7440" max="7440" width="21" style="331" customWidth="1"/>
    <col min="7441" max="7441" width="22.5" style="331" customWidth="1"/>
    <col min="7442" max="7442" width="18.75" style="331" customWidth="1"/>
    <col min="7443" max="7443" width="17.75" style="331" customWidth="1"/>
    <col min="7444" max="7444" width="23" style="331" customWidth="1"/>
    <col min="7445" max="7445" width="10.875" style="331" bestFit="1" customWidth="1"/>
    <col min="7446" max="7680" width="11.25" style="331"/>
    <col min="7681" max="7681" width="34.5" style="331" customWidth="1"/>
    <col min="7682" max="7682" width="34.75" style="331" customWidth="1"/>
    <col min="7683" max="7683" width="25" style="331" customWidth="1"/>
    <col min="7684" max="7684" width="29.25" style="331" customWidth="1"/>
    <col min="7685" max="7685" width="30.25" style="331" customWidth="1"/>
    <col min="7686" max="7686" width="28.75" style="331" customWidth="1"/>
    <col min="7687" max="7687" width="23.125" style="331" customWidth="1"/>
    <col min="7688" max="7688" width="24.25" style="331" customWidth="1"/>
    <col min="7689" max="7689" width="27.125" style="331" customWidth="1"/>
    <col min="7690" max="7690" width="33.5" style="331" customWidth="1"/>
    <col min="7691" max="7691" width="39.5" style="331" customWidth="1"/>
    <col min="7692" max="7692" width="40.25" style="331" customWidth="1"/>
    <col min="7693" max="7693" width="33.625" style="331" customWidth="1"/>
    <col min="7694" max="7694" width="72.625" style="331" customWidth="1"/>
    <col min="7695" max="7695" width="60.75" style="331" customWidth="1"/>
    <col min="7696" max="7696" width="21" style="331" customWidth="1"/>
    <col min="7697" max="7697" width="22.5" style="331" customWidth="1"/>
    <col min="7698" max="7698" width="18.75" style="331" customWidth="1"/>
    <col min="7699" max="7699" width="17.75" style="331" customWidth="1"/>
    <col min="7700" max="7700" width="23" style="331" customWidth="1"/>
    <col min="7701" max="7701" width="10.875" style="331" bestFit="1" customWidth="1"/>
    <col min="7702" max="7936" width="11.25" style="331"/>
    <col min="7937" max="7937" width="34.5" style="331" customWidth="1"/>
    <col min="7938" max="7938" width="34.75" style="331" customWidth="1"/>
    <col min="7939" max="7939" width="25" style="331" customWidth="1"/>
    <col min="7940" max="7940" width="29.25" style="331" customWidth="1"/>
    <col min="7941" max="7941" width="30.25" style="331" customWidth="1"/>
    <col min="7942" max="7942" width="28.75" style="331" customWidth="1"/>
    <col min="7943" max="7943" width="23.125" style="331" customWidth="1"/>
    <col min="7944" max="7944" width="24.25" style="331" customWidth="1"/>
    <col min="7945" max="7945" width="27.125" style="331" customWidth="1"/>
    <col min="7946" max="7946" width="33.5" style="331" customWidth="1"/>
    <col min="7947" max="7947" width="39.5" style="331" customWidth="1"/>
    <col min="7948" max="7948" width="40.25" style="331" customWidth="1"/>
    <col min="7949" max="7949" width="33.625" style="331" customWidth="1"/>
    <col min="7950" max="7950" width="72.625" style="331" customWidth="1"/>
    <col min="7951" max="7951" width="60.75" style="331" customWidth="1"/>
    <col min="7952" max="7952" width="21" style="331" customWidth="1"/>
    <col min="7953" max="7953" width="22.5" style="331" customWidth="1"/>
    <col min="7954" max="7954" width="18.75" style="331" customWidth="1"/>
    <col min="7955" max="7955" width="17.75" style="331" customWidth="1"/>
    <col min="7956" max="7956" width="23" style="331" customWidth="1"/>
    <col min="7957" max="7957" width="10.875" style="331" bestFit="1" customWidth="1"/>
    <col min="7958" max="8192" width="11.25" style="331"/>
    <col min="8193" max="8193" width="34.5" style="331" customWidth="1"/>
    <col min="8194" max="8194" width="34.75" style="331" customWidth="1"/>
    <col min="8195" max="8195" width="25" style="331" customWidth="1"/>
    <col min="8196" max="8196" width="29.25" style="331" customWidth="1"/>
    <col min="8197" max="8197" width="30.25" style="331" customWidth="1"/>
    <col min="8198" max="8198" width="28.75" style="331" customWidth="1"/>
    <col min="8199" max="8199" width="23.125" style="331" customWidth="1"/>
    <col min="8200" max="8200" width="24.25" style="331" customWidth="1"/>
    <col min="8201" max="8201" width="27.125" style="331" customWidth="1"/>
    <col min="8202" max="8202" width="33.5" style="331" customWidth="1"/>
    <col min="8203" max="8203" width="39.5" style="331" customWidth="1"/>
    <col min="8204" max="8204" width="40.25" style="331" customWidth="1"/>
    <col min="8205" max="8205" width="33.625" style="331" customWidth="1"/>
    <col min="8206" max="8206" width="72.625" style="331" customWidth="1"/>
    <col min="8207" max="8207" width="60.75" style="331" customWidth="1"/>
    <col min="8208" max="8208" width="21" style="331" customWidth="1"/>
    <col min="8209" max="8209" width="22.5" style="331" customWidth="1"/>
    <col min="8210" max="8210" width="18.75" style="331" customWidth="1"/>
    <col min="8211" max="8211" width="17.75" style="331" customWidth="1"/>
    <col min="8212" max="8212" width="23" style="331" customWidth="1"/>
    <col min="8213" max="8213" width="10.875" style="331" bestFit="1" customWidth="1"/>
    <col min="8214" max="8448" width="11.25" style="331"/>
    <col min="8449" max="8449" width="34.5" style="331" customWidth="1"/>
    <col min="8450" max="8450" width="34.75" style="331" customWidth="1"/>
    <col min="8451" max="8451" width="25" style="331" customWidth="1"/>
    <col min="8452" max="8452" width="29.25" style="331" customWidth="1"/>
    <col min="8453" max="8453" width="30.25" style="331" customWidth="1"/>
    <col min="8454" max="8454" width="28.75" style="331" customWidth="1"/>
    <col min="8455" max="8455" width="23.125" style="331" customWidth="1"/>
    <col min="8456" max="8456" width="24.25" style="331" customWidth="1"/>
    <col min="8457" max="8457" width="27.125" style="331" customWidth="1"/>
    <col min="8458" max="8458" width="33.5" style="331" customWidth="1"/>
    <col min="8459" max="8459" width="39.5" style="331" customWidth="1"/>
    <col min="8460" max="8460" width="40.25" style="331" customWidth="1"/>
    <col min="8461" max="8461" width="33.625" style="331" customWidth="1"/>
    <col min="8462" max="8462" width="72.625" style="331" customWidth="1"/>
    <col min="8463" max="8463" width="60.75" style="331" customWidth="1"/>
    <col min="8464" max="8464" width="21" style="331" customWidth="1"/>
    <col min="8465" max="8465" width="22.5" style="331" customWidth="1"/>
    <col min="8466" max="8466" width="18.75" style="331" customWidth="1"/>
    <col min="8467" max="8467" width="17.75" style="331" customWidth="1"/>
    <col min="8468" max="8468" width="23" style="331" customWidth="1"/>
    <col min="8469" max="8469" width="10.875" style="331" bestFit="1" customWidth="1"/>
    <col min="8470" max="8704" width="11.25" style="331"/>
    <col min="8705" max="8705" width="34.5" style="331" customWidth="1"/>
    <col min="8706" max="8706" width="34.75" style="331" customWidth="1"/>
    <col min="8707" max="8707" width="25" style="331" customWidth="1"/>
    <col min="8708" max="8708" width="29.25" style="331" customWidth="1"/>
    <col min="8709" max="8709" width="30.25" style="331" customWidth="1"/>
    <col min="8710" max="8710" width="28.75" style="331" customWidth="1"/>
    <col min="8711" max="8711" width="23.125" style="331" customWidth="1"/>
    <col min="8712" max="8712" width="24.25" style="331" customWidth="1"/>
    <col min="8713" max="8713" width="27.125" style="331" customWidth="1"/>
    <col min="8714" max="8714" width="33.5" style="331" customWidth="1"/>
    <col min="8715" max="8715" width="39.5" style="331" customWidth="1"/>
    <col min="8716" max="8716" width="40.25" style="331" customWidth="1"/>
    <col min="8717" max="8717" width="33.625" style="331" customWidth="1"/>
    <col min="8718" max="8718" width="72.625" style="331" customWidth="1"/>
    <col min="8719" max="8719" width="60.75" style="331" customWidth="1"/>
    <col min="8720" max="8720" width="21" style="331" customWidth="1"/>
    <col min="8721" max="8721" width="22.5" style="331" customWidth="1"/>
    <col min="8722" max="8722" width="18.75" style="331" customWidth="1"/>
    <col min="8723" max="8723" width="17.75" style="331" customWidth="1"/>
    <col min="8724" max="8724" width="23" style="331" customWidth="1"/>
    <col min="8725" max="8725" width="10.875" style="331" bestFit="1" customWidth="1"/>
    <col min="8726" max="8960" width="11.25" style="331"/>
    <col min="8961" max="8961" width="34.5" style="331" customWidth="1"/>
    <col min="8962" max="8962" width="34.75" style="331" customWidth="1"/>
    <col min="8963" max="8963" width="25" style="331" customWidth="1"/>
    <col min="8964" max="8964" width="29.25" style="331" customWidth="1"/>
    <col min="8965" max="8965" width="30.25" style="331" customWidth="1"/>
    <col min="8966" max="8966" width="28.75" style="331" customWidth="1"/>
    <col min="8967" max="8967" width="23.125" style="331" customWidth="1"/>
    <col min="8968" max="8968" width="24.25" style="331" customWidth="1"/>
    <col min="8969" max="8969" width="27.125" style="331" customWidth="1"/>
    <col min="8970" max="8970" width="33.5" style="331" customWidth="1"/>
    <col min="8971" max="8971" width="39.5" style="331" customWidth="1"/>
    <col min="8972" max="8972" width="40.25" style="331" customWidth="1"/>
    <col min="8973" max="8973" width="33.625" style="331" customWidth="1"/>
    <col min="8974" max="8974" width="72.625" style="331" customWidth="1"/>
    <col min="8975" max="8975" width="60.75" style="331" customWidth="1"/>
    <col min="8976" max="8976" width="21" style="331" customWidth="1"/>
    <col min="8977" max="8977" width="22.5" style="331" customWidth="1"/>
    <col min="8978" max="8978" width="18.75" style="331" customWidth="1"/>
    <col min="8979" max="8979" width="17.75" style="331" customWidth="1"/>
    <col min="8980" max="8980" width="23" style="331" customWidth="1"/>
    <col min="8981" max="8981" width="10.875" style="331" bestFit="1" customWidth="1"/>
    <col min="8982" max="9216" width="11.25" style="331"/>
    <col min="9217" max="9217" width="34.5" style="331" customWidth="1"/>
    <col min="9218" max="9218" width="34.75" style="331" customWidth="1"/>
    <col min="9219" max="9219" width="25" style="331" customWidth="1"/>
    <col min="9220" max="9220" width="29.25" style="331" customWidth="1"/>
    <col min="9221" max="9221" width="30.25" style="331" customWidth="1"/>
    <col min="9222" max="9222" width="28.75" style="331" customWidth="1"/>
    <col min="9223" max="9223" width="23.125" style="331" customWidth="1"/>
    <col min="9224" max="9224" width="24.25" style="331" customWidth="1"/>
    <col min="9225" max="9225" width="27.125" style="331" customWidth="1"/>
    <col min="9226" max="9226" width="33.5" style="331" customWidth="1"/>
    <col min="9227" max="9227" width="39.5" style="331" customWidth="1"/>
    <col min="9228" max="9228" width="40.25" style="331" customWidth="1"/>
    <col min="9229" max="9229" width="33.625" style="331" customWidth="1"/>
    <col min="9230" max="9230" width="72.625" style="331" customWidth="1"/>
    <col min="9231" max="9231" width="60.75" style="331" customWidth="1"/>
    <col min="9232" max="9232" width="21" style="331" customWidth="1"/>
    <col min="9233" max="9233" width="22.5" style="331" customWidth="1"/>
    <col min="9234" max="9234" width="18.75" style="331" customWidth="1"/>
    <col min="9235" max="9235" width="17.75" style="331" customWidth="1"/>
    <col min="9236" max="9236" width="23" style="331" customWidth="1"/>
    <col min="9237" max="9237" width="10.875" style="331" bestFit="1" customWidth="1"/>
    <col min="9238" max="9472" width="11.25" style="331"/>
    <col min="9473" max="9473" width="34.5" style="331" customWidth="1"/>
    <col min="9474" max="9474" width="34.75" style="331" customWidth="1"/>
    <col min="9475" max="9475" width="25" style="331" customWidth="1"/>
    <col min="9476" max="9476" width="29.25" style="331" customWidth="1"/>
    <col min="9477" max="9477" width="30.25" style="331" customWidth="1"/>
    <col min="9478" max="9478" width="28.75" style="331" customWidth="1"/>
    <col min="9479" max="9479" width="23.125" style="331" customWidth="1"/>
    <col min="9480" max="9480" width="24.25" style="331" customWidth="1"/>
    <col min="9481" max="9481" width="27.125" style="331" customWidth="1"/>
    <col min="9482" max="9482" width="33.5" style="331" customWidth="1"/>
    <col min="9483" max="9483" width="39.5" style="331" customWidth="1"/>
    <col min="9484" max="9484" width="40.25" style="331" customWidth="1"/>
    <col min="9485" max="9485" width="33.625" style="331" customWidth="1"/>
    <col min="9486" max="9486" width="72.625" style="331" customWidth="1"/>
    <col min="9487" max="9487" width="60.75" style="331" customWidth="1"/>
    <col min="9488" max="9488" width="21" style="331" customWidth="1"/>
    <col min="9489" max="9489" width="22.5" style="331" customWidth="1"/>
    <col min="9490" max="9490" width="18.75" style="331" customWidth="1"/>
    <col min="9491" max="9491" width="17.75" style="331" customWidth="1"/>
    <col min="9492" max="9492" width="23" style="331" customWidth="1"/>
    <col min="9493" max="9493" width="10.875" style="331" bestFit="1" customWidth="1"/>
    <col min="9494" max="9728" width="11.25" style="331"/>
    <col min="9729" max="9729" width="34.5" style="331" customWidth="1"/>
    <col min="9730" max="9730" width="34.75" style="331" customWidth="1"/>
    <col min="9731" max="9731" width="25" style="331" customWidth="1"/>
    <col min="9732" max="9732" width="29.25" style="331" customWidth="1"/>
    <col min="9733" max="9733" width="30.25" style="331" customWidth="1"/>
    <col min="9734" max="9734" width="28.75" style="331" customWidth="1"/>
    <col min="9735" max="9735" width="23.125" style="331" customWidth="1"/>
    <col min="9736" max="9736" width="24.25" style="331" customWidth="1"/>
    <col min="9737" max="9737" width="27.125" style="331" customWidth="1"/>
    <col min="9738" max="9738" width="33.5" style="331" customWidth="1"/>
    <col min="9739" max="9739" width="39.5" style="331" customWidth="1"/>
    <col min="9740" max="9740" width="40.25" style="331" customWidth="1"/>
    <col min="9741" max="9741" width="33.625" style="331" customWidth="1"/>
    <col min="9742" max="9742" width="72.625" style="331" customWidth="1"/>
    <col min="9743" max="9743" width="60.75" style="331" customWidth="1"/>
    <col min="9744" max="9744" width="21" style="331" customWidth="1"/>
    <col min="9745" max="9745" width="22.5" style="331" customWidth="1"/>
    <col min="9746" max="9746" width="18.75" style="331" customWidth="1"/>
    <col min="9747" max="9747" width="17.75" style="331" customWidth="1"/>
    <col min="9748" max="9748" width="23" style="331" customWidth="1"/>
    <col min="9749" max="9749" width="10.875" style="331" bestFit="1" customWidth="1"/>
    <col min="9750" max="9984" width="11.25" style="331"/>
    <col min="9985" max="9985" width="34.5" style="331" customWidth="1"/>
    <col min="9986" max="9986" width="34.75" style="331" customWidth="1"/>
    <col min="9987" max="9987" width="25" style="331" customWidth="1"/>
    <col min="9988" max="9988" width="29.25" style="331" customWidth="1"/>
    <col min="9989" max="9989" width="30.25" style="331" customWidth="1"/>
    <col min="9990" max="9990" width="28.75" style="331" customWidth="1"/>
    <col min="9991" max="9991" width="23.125" style="331" customWidth="1"/>
    <col min="9992" max="9992" width="24.25" style="331" customWidth="1"/>
    <col min="9993" max="9993" width="27.125" style="331" customWidth="1"/>
    <col min="9994" max="9994" width="33.5" style="331" customWidth="1"/>
    <col min="9995" max="9995" width="39.5" style="331" customWidth="1"/>
    <col min="9996" max="9996" width="40.25" style="331" customWidth="1"/>
    <col min="9997" max="9997" width="33.625" style="331" customWidth="1"/>
    <col min="9998" max="9998" width="72.625" style="331" customWidth="1"/>
    <col min="9999" max="9999" width="60.75" style="331" customWidth="1"/>
    <col min="10000" max="10000" width="21" style="331" customWidth="1"/>
    <col min="10001" max="10001" width="22.5" style="331" customWidth="1"/>
    <col min="10002" max="10002" width="18.75" style="331" customWidth="1"/>
    <col min="10003" max="10003" width="17.75" style="331" customWidth="1"/>
    <col min="10004" max="10004" width="23" style="331" customWidth="1"/>
    <col min="10005" max="10005" width="10.875" style="331" bestFit="1" customWidth="1"/>
    <col min="10006" max="10240" width="11.25" style="331"/>
    <col min="10241" max="10241" width="34.5" style="331" customWidth="1"/>
    <col min="10242" max="10242" width="34.75" style="331" customWidth="1"/>
    <col min="10243" max="10243" width="25" style="331" customWidth="1"/>
    <col min="10244" max="10244" width="29.25" style="331" customWidth="1"/>
    <col min="10245" max="10245" width="30.25" style="331" customWidth="1"/>
    <col min="10246" max="10246" width="28.75" style="331" customWidth="1"/>
    <col min="10247" max="10247" width="23.125" style="331" customWidth="1"/>
    <col min="10248" max="10248" width="24.25" style="331" customWidth="1"/>
    <col min="10249" max="10249" width="27.125" style="331" customWidth="1"/>
    <col min="10250" max="10250" width="33.5" style="331" customWidth="1"/>
    <col min="10251" max="10251" width="39.5" style="331" customWidth="1"/>
    <col min="10252" max="10252" width="40.25" style="331" customWidth="1"/>
    <col min="10253" max="10253" width="33.625" style="331" customWidth="1"/>
    <col min="10254" max="10254" width="72.625" style="331" customWidth="1"/>
    <col min="10255" max="10255" width="60.75" style="331" customWidth="1"/>
    <col min="10256" max="10256" width="21" style="331" customWidth="1"/>
    <col min="10257" max="10257" width="22.5" style="331" customWidth="1"/>
    <col min="10258" max="10258" width="18.75" style="331" customWidth="1"/>
    <col min="10259" max="10259" width="17.75" style="331" customWidth="1"/>
    <col min="10260" max="10260" width="23" style="331" customWidth="1"/>
    <col min="10261" max="10261" width="10.875" style="331" bestFit="1" customWidth="1"/>
    <col min="10262" max="10496" width="11.25" style="331"/>
    <col min="10497" max="10497" width="34.5" style="331" customWidth="1"/>
    <col min="10498" max="10498" width="34.75" style="331" customWidth="1"/>
    <col min="10499" max="10499" width="25" style="331" customWidth="1"/>
    <col min="10500" max="10500" width="29.25" style="331" customWidth="1"/>
    <col min="10501" max="10501" width="30.25" style="331" customWidth="1"/>
    <col min="10502" max="10502" width="28.75" style="331" customWidth="1"/>
    <col min="10503" max="10503" width="23.125" style="331" customWidth="1"/>
    <col min="10504" max="10504" width="24.25" style="331" customWidth="1"/>
    <col min="10505" max="10505" width="27.125" style="331" customWidth="1"/>
    <col min="10506" max="10506" width="33.5" style="331" customWidth="1"/>
    <col min="10507" max="10507" width="39.5" style="331" customWidth="1"/>
    <col min="10508" max="10508" width="40.25" style="331" customWidth="1"/>
    <col min="10509" max="10509" width="33.625" style="331" customWidth="1"/>
    <col min="10510" max="10510" width="72.625" style="331" customWidth="1"/>
    <col min="10511" max="10511" width="60.75" style="331" customWidth="1"/>
    <col min="10512" max="10512" width="21" style="331" customWidth="1"/>
    <col min="10513" max="10513" width="22.5" style="331" customWidth="1"/>
    <col min="10514" max="10514" width="18.75" style="331" customWidth="1"/>
    <col min="10515" max="10515" width="17.75" style="331" customWidth="1"/>
    <col min="10516" max="10516" width="23" style="331" customWidth="1"/>
    <col min="10517" max="10517" width="10.875" style="331" bestFit="1" customWidth="1"/>
    <col min="10518" max="10752" width="11.25" style="331"/>
    <col min="10753" max="10753" width="34.5" style="331" customWidth="1"/>
    <col min="10754" max="10754" width="34.75" style="331" customWidth="1"/>
    <col min="10755" max="10755" width="25" style="331" customWidth="1"/>
    <col min="10756" max="10756" width="29.25" style="331" customWidth="1"/>
    <col min="10757" max="10757" width="30.25" style="331" customWidth="1"/>
    <col min="10758" max="10758" width="28.75" style="331" customWidth="1"/>
    <col min="10759" max="10759" width="23.125" style="331" customWidth="1"/>
    <col min="10760" max="10760" width="24.25" style="331" customWidth="1"/>
    <col min="10761" max="10761" width="27.125" style="331" customWidth="1"/>
    <col min="10762" max="10762" width="33.5" style="331" customWidth="1"/>
    <col min="10763" max="10763" width="39.5" style="331" customWidth="1"/>
    <col min="10764" max="10764" width="40.25" style="331" customWidth="1"/>
    <col min="10765" max="10765" width="33.625" style="331" customWidth="1"/>
    <col min="10766" max="10766" width="72.625" style="331" customWidth="1"/>
    <col min="10767" max="10767" width="60.75" style="331" customWidth="1"/>
    <col min="10768" max="10768" width="21" style="331" customWidth="1"/>
    <col min="10769" max="10769" width="22.5" style="331" customWidth="1"/>
    <col min="10770" max="10770" width="18.75" style="331" customWidth="1"/>
    <col min="10771" max="10771" width="17.75" style="331" customWidth="1"/>
    <col min="10772" max="10772" width="23" style="331" customWidth="1"/>
    <col min="10773" max="10773" width="10.875" style="331" bestFit="1" customWidth="1"/>
    <col min="10774" max="11008" width="11.25" style="331"/>
    <col min="11009" max="11009" width="34.5" style="331" customWidth="1"/>
    <col min="11010" max="11010" width="34.75" style="331" customWidth="1"/>
    <col min="11011" max="11011" width="25" style="331" customWidth="1"/>
    <col min="11012" max="11012" width="29.25" style="331" customWidth="1"/>
    <col min="11013" max="11013" width="30.25" style="331" customWidth="1"/>
    <col min="11014" max="11014" width="28.75" style="331" customWidth="1"/>
    <col min="11015" max="11015" width="23.125" style="331" customWidth="1"/>
    <col min="11016" max="11016" width="24.25" style="331" customWidth="1"/>
    <col min="11017" max="11017" width="27.125" style="331" customWidth="1"/>
    <col min="11018" max="11018" width="33.5" style="331" customWidth="1"/>
    <col min="11019" max="11019" width="39.5" style="331" customWidth="1"/>
    <col min="11020" max="11020" width="40.25" style="331" customWidth="1"/>
    <col min="11021" max="11021" width="33.625" style="331" customWidth="1"/>
    <col min="11022" max="11022" width="72.625" style="331" customWidth="1"/>
    <col min="11023" max="11023" width="60.75" style="331" customWidth="1"/>
    <col min="11024" max="11024" width="21" style="331" customWidth="1"/>
    <col min="11025" max="11025" width="22.5" style="331" customWidth="1"/>
    <col min="11026" max="11026" width="18.75" style="331" customWidth="1"/>
    <col min="11027" max="11027" width="17.75" style="331" customWidth="1"/>
    <col min="11028" max="11028" width="23" style="331" customWidth="1"/>
    <col min="11029" max="11029" width="10.875" style="331" bestFit="1" customWidth="1"/>
    <col min="11030" max="11264" width="11.25" style="331"/>
    <col min="11265" max="11265" width="34.5" style="331" customWidth="1"/>
    <col min="11266" max="11266" width="34.75" style="331" customWidth="1"/>
    <col min="11267" max="11267" width="25" style="331" customWidth="1"/>
    <col min="11268" max="11268" width="29.25" style="331" customWidth="1"/>
    <col min="11269" max="11269" width="30.25" style="331" customWidth="1"/>
    <col min="11270" max="11270" width="28.75" style="331" customWidth="1"/>
    <col min="11271" max="11271" width="23.125" style="331" customWidth="1"/>
    <col min="11272" max="11272" width="24.25" style="331" customWidth="1"/>
    <col min="11273" max="11273" width="27.125" style="331" customWidth="1"/>
    <col min="11274" max="11274" width="33.5" style="331" customWidth="1"/>
    <col min="11275" max="11275" width="39.5" style="331" customWidth="1"/>
    <col min="11276" max="11276" width="40.25" style="331" customWidth="1"/>
    <col min="11277" max="11277" width="33.625" style="331" customWidth="1"/>
    <col min="11278" max="11278" width="72.625" style="331" customWidth="1"/>
    <col min="11279" max="11279" width="60.75" style="331" customWidth="1"/>
    <col min="11280" max="11280" width="21" style="331" customWidth="1"/>
    <col min="11281" max="11281" width="22.5" style="331" customWidth="1"/>
    <col min="11282" max="11282" width="18.75" style="331" customWidth="1"/>
    <col min="11283" max="11283" width="17.75" style="331" customWidth="1"/>
    <col min="11284" max="11284" width="23" style="331" customWidth="1"/>
    <col min="11285" max="11285" width="10.875" style="331" bestFit="1" customWidth="1"/>
    <col min="11286" max="11520" width="11.25" style="331"/>
    <col min="11521" max="11521" width="34.5" style="331" customWidth="1"/>
    <col min="11522" max="11522" width="34.75" style="331" customWidth="1"/>
    <col min="11523" max="11523" width="25" style="331" customWidth="1"/>
    <col min="11524" max="11524" width="29.25" style="331" customWidth="1"/>
    <col min="11525" max="11525" width="30.25" style="331" customWidth="1"/>
    <col min="11526" max="11526" width="28.75" style="331" customWidth="1"/>
    <col min="11527" max="11527" width="23.125" style="331" customWidth="1"/>
    <col min="11528" max="11528" width="24.25" style="331" customWidth="1"/>
    <col min="11529" max="11529" width="27.125" style="331" customWidth="1"/>
    <col min="11530" max="11530" width="33.5" style="331" customWidth="1"/>
    <col min="11531" max="11531" width="39.5" style="331" customWidth="1"/>
    <col min="11532" max="11532" width="40.25" style="331" customWidth="1"/>
    <col min="11533" max="11533" width="33.625" style="331" customWidth="1"/>
    <col min="11534" max="11534" width="72.625" style="331" customWidth="1"/>
    <col min="11535" max="11535" width="60.75" style="331" customWidth="1"/>
    <col min="11536" max="11536" width="21" style="331" customWidth="1"/>
    <col min="11537" max="11537" width="22.5" style="331" customWidth="1"/>
    <col min="11538" max="11538" width="18.75" style="331" customWidth="1"/>
    <col min="11539" max="11539" width="17.75" style="331" customWidth="1"/>
    <col min="11540" max="11540" width="23" style="331" customWidth="1"/>
    <col min="11541" max="11541" width="10.875" style="331" bestFit="1" customWidth="1"/>
    <col min="11542" max="11776" width="11.25" style="331"/>
    <col min="11777" max="11777" width="34.5" style="331" customWidth="1"/>
    <col min="11778" max="11778" width="34.75" style="331" customWidth="1"/>
    <col min="11779" max="11779" width="25" style="331" customWidth="1"/>
    <col min="11780" max="11780" width="29.25" style="331" customWidth="1"/>
    <col min="11781" max="11781" width="30.25" style="331" customWidth="1"/>
    <col min="11782" max="11782" width="28.75" style="331" customWidth="1"/>
    <col min="11783" max="11783" width="23.125" style="331" customWidth="1"/>
    <col min="11784" max="11784" width="24.25" style="331" customWidth="1"/>
    <col min="11785" max="11785" width="27.125" style="331" customWidth="1"/>
    <col min="11786" max="11786" width="33.5" style="331" customWidth="1"/>
    <col min="11787" max="11787" width="39.5" style="331" customWidth="1"/>
    <col min="11788" max="11788" width="40.25" style="331" customWidth="1"/>
    <col min="11789" max="11789" width="33.625" style="331" customWidth="1"/>
    <col min="11790" max="11790" width="72.625" style="331" customWidth="1"/>
    <col min="11791" max="11791" width="60.75" style="331" customWidth="1"/>
    <col min="11792" max="11792" width="21" style="331" customWidth="1"/>
    <col min="11793" max="11793" width="22.5" style="331" customWidth="1"/>
    <col min="11794" max="11794" width="18.75" style="331" customWidth="1"/>
    <col min="11795" max="11795" width="17.75" style="331" customWidth="1"/>
    <col min="11796" max="11796" width="23" style="331" customWidth="1"/>
    <col min="11797" max="11797" width="10.875" style="331" bestFit="1" customWidth="1"/>
    <col min="11798" max="12032" width="11.25" style="331"/>
    <col min="12033" max="12033" width="34.5" style="331" customWidth="1"/>
    <col min="12034" max="12034" width="34.75" style="331" customWidth="1"/>
    <col min="12035" max="12035" width="25" style="331" customWidth="1"/>
    <col min="12036" max="12036" width="29.25" style="331" customWidth="1"/>
    <col min="12037" max="12037" width="30.25" style="331" customWidth="1"/>
    <col min="12038" max="12038" width="28.75" style="331" customWidth="1"/>
    <col min="12039" max="12039" width="23.125" style="331" customWidth="1"/>
    <col min="12040" max="12040" width="24.25" style="331" customWidth="1"/>
    <col min="12041" max="12041" width="27.125" style="331" customWidth="1"/>
    <col min="12042" max="12042" width="33.5" style="331" customWidth="1"/>
    <col min="12043" max="12043" width="39.5" style="331" customWidth="1"/>
    <col min="12044" max="12044" width="40.25" style="331" customWidth="1"/>
    <col min="12045" max="12045" width="33.625" style="331" customWidth="1"/>
    <col min="12046" max="12046" width="72.625" style="331" customWidth="1"/>
    <col min="12047" max="12047" width="60.75" style="331" customWidth="1"/>
    <col min="12048" max="12048" width="21" style="331" customWidth="1"/>
    <col min="12049" max="12049" width="22.5" style="331" customWidth="1"/>
    <col min="12050" max="12050" width="18.75" style="331" customWidth="1"/>
    <col min="12051" max="12051" width="17.75" style="331" customWidth="1"/>
    <col min="12052" max="12052" width="23" style="331" customWidth="1"/>
    <col min="12053" max="12053" width="10.875" style="331" bestFit="1" customWidth="1"/>
    <col min="12054" max="12288" width="11.25" style="331"/>
    <col min="12289" max="12289" width="34.5" style="331" customWidth="1"/>
    <col min="12290" max="12290" width="34.75" style="331" customWidth="1"/>
    <col min="12291" max="12291" width="25" style="331" customWidth="1"/>
    <col min="12292" max="12292" width="29.25" style="331" customWidth="1"/>
    <col min="12293" max="12293" width="30.25" style="331" customWidth="1"/>
    <col min="12294" max="12294" width="28.75" style="331" customWidth="1"/>
    <col min="12295" max="12295" width="23.125" style="331" customWidth="1"/>
    <col min="12296" max="12296" width="24.25" style="331" customWidth="1"/>
    <col min="12297" max="12297" width="27.125" style="331" customWidth="1"/>
    <col min="12298" max="12298" width="33.5" style="331" customWidth="1"/>
    <col min="12299" max="12299" width="39.5" style="331" customWidth="1"/>
    <col min="12300" max="12300" width="40.25" style="331" customWidth="1"/>
    <col min="12301" max="12301" width="33.625" style="331" customWidth="1"/>
    <col min="12302" max="12302" width="72.625" style="331" customWidth="1"/>
    <col min="12303" max="12303" width="60.75" style="331" customWidth="1"/>
    <col min="12304" max="12304" width="21" style="331" customWidth="1"/>
    <col min="12305" max="12305" width="22.5" style="331" customWidth="1"/>
    <col min="12306" max="12306" width="18.75" style="331" customWidth="1"/>
    <col min="12307" max="12307" width="17.75" style="331" customWidth="1"/>
    <col min="12308" max="12308" width="23" style="331" customWidth="1"/>
    <col min="12309" max="12309" width="10.875" style="331" bestFit="1" customWidth="1"/>
    <col min="12310" max="12544" width="11.25" style="331"/>
    <col min="12545" max="12545" width="34.5" style="331" customWidth="1"/>
    <col min="12546" max="12546" width="34.75" style="331" customWidth="1"/>
    <col min="12547" max="12547" width="25" style="331" customWidth="1"/>
    <col min="12548" max="12548" width="29.25" style="331" customWidth="1"/>
    <col min="12549" max="12549" width="30.25" style="331" customWidth="1"/>
    <col min="12550" max="12550" width="28.75" style="331" customWidth="1"/>
    <col min="12551" max="12551" width="23.125" style="331" customWidth="1"/>
    <col min="12552" max="12552" width="24.25" style="331" customWidth="1"/>
    <col min="12553" max="12553" width="27.125" style="331" customWidth="1"/>
    <col min="12554" max="12554" width="33.5" style="331" customWidth="1"/>
    <col min="12555" max="12555" width="39.5" style="331" customWidth="1"/>
    <col min="12556" max="12556" width="40.25" style="331" customWidth="1"/>
    <col min="12557" max="12557" width="33.625" style="331" customWidth="1"/>
    <col min="12558" max="12558" width="72.625" style="331" customWidth="1"/>
    <col min="12559" max="12559" width="60.75" style="331" customWidth="1"/>
    <col min="12560" max="12560" width="21" style="331" customWidth="1"/>
    <col min="12561" max="12561" width="22.5" style="331" customWidth="1"/>
    <col min="12562" max="12562" width="18.75" style="331" customWidth="1"/>
    <col min="12563" max="12563" width="17.75" style="331" customWidth="1"/>
    <col min="12564" max="12564" width="23" style="331" customWidth="1"/>
    <col min="12565" max="12565" width="10.875" style="331" bestFit="1" customWidth="1"/>
    <col min="12566" max="12800" width="11.25" style="331"/>
    <col min="12801" max="12801" width="34.5" style="331" customWidth="1"/>
    <col min="12802" max="12802" width="34.75" style="331" customWidth="1"/>
    <col min="12803" max="12803" width="25" style="331" customWidth="1"/>
    <col min="12804" max="12804" width="29.25" style="331" customWidth="1"/>
    <col min="12805" max="12805" width="30.25" style="331" customWidth="1"/>
    <col min="12806" max="12806" width="28.75" style="331" customWidth="1"/>
    <col min="12807" max="12807" width="23.125" style="331" customWidth="1"/>
    <col min="12808" max="12808" width="24.25" style="331" customWidth="1"/>
    <col min="12809" max="12809" width="27.125" style="331" customWidth="1"/>
    <col min="12810" max="12810" width="33.5" style="331" customWidth="1"/>
    <col min="12811" max="12811" width="39.5" style="331" customWidth="1"/>
    <col min="12812" max="12812" width="40.25" style="331" customWidth="1"/>
    <col min="12813" max="12813" width="33.625" style="331" customWidth="1"/>
    <col min="12814" max="12814" width="72.625" style="331" customWidth="1"/>
    <col min="12815" max="12815" width="60.75" style="331" customWidth="1"/>
    <col min="12816" max="12816" width="21" style="331" customWidth="1"/>
    <col min="12817" max="12817" width="22.5" style="331" customWidth="1"/>
    <col min="12818" max="12818" width="18.75" style="331" customWidth="1"/>
    <col min="12819" max="12819" width="17.75" style="331" customWidth="1"/>
    <col min="12820" max="12820" width="23" style="331" customWidth="1"/>
    <col min="12821" max="12821" width="10.875" style="331" bestFit="1" customWidth="1"/>
    <col min="12822" max="13056" width="11.25" style="331"/>
    <col min="13057" max="13057" width="34.5" style="331" customWidth="1"/>
    <col min="13058" max="13058" width="34.75" style="331" customWidth="1"/>
    <col min="13059" max="13059" width="25" style="331" customWidth="1"/>
    <col min="13060" max="13060" width="29.25" style="331" customWidth="1"/>
    <col min="13061" max="13061" width="30.25" style="331" customWidth="1"/>
    <col min="13062" max="13062" width="28.75" style="331" customWidth="1"/>
    <col min="13063" max="13063" width="23.125" style="331" customWidth="1"/>
    <col min="13064" max="13064" width="24.25" style="331" customWidth="1"/>
    <col min="13065" max="13065" width="27.125" style="331" customWidth="1"/>
    <col min="13066" max="13066" width="33.5" style="331" customWidth="1"/>
    <col min="13067" max="13067" width="39.5" style="331" customWidth="1"/>
    <col min="13068" max="13068" width="40.25" style="331" customWidth="1"/>
    <col min="13069" max="13069" width="33.625" style="331" customWidth="1"/>
    <col min="13070" max="13070" width="72.625" style="331" customWidth="1"/>
    <col min="13071" max="13071" width="60.75" style="331" customWidth="1"/>
    <col min="13072" max="13072" width="21" style="331" customWidth="1"/>
    <col min="13073" max="13073" width="22.5" style="331" customWidth="1"/>
    <col min="13074" max="13074" width="18.75" style="331" customWidth="1"/>
    <col min="13075" max="13075" width="17.75" style="331" customWidth="1"/>
    <col min="13076" max="13076" width="23" style="331" customWidth="1"/>
    <col min="13077" max="13077" width="10.875" style="331" bestFit="1" customWidth="1"/>
    <col min="13078" max="13312" width="11.25" style="331"/>
    <col min="13313" max="13313" width="34.5" style="331" customWidth="1"/>
    <col min="13314" max="13314" width="34.75" style="331" customWidth="1"/>
    <col min="13315" max="13315" width="25" style="331" customWidth="1"/>
    <col min="13316" max="13316" width="29.25" style="331" customWidth="1"/>
    <col min="13317" max="13317" width="30.25" style="331" customWidth="1"/>
    <col min="13318" max="13318" width="28.75" style="331" customWidth="1"/>
    <col min="13319" max="13319" width="23.125" style="331" customWidth="1"/>
    <col min="13320" max="13320" width="24.25" style="331" customWidth="1"/>
    <col min="13321" max="13321" width="27.125" style="331" customWidth="1"/>
    <col min="13322" max="13322" width="33.5" style="331" customWidth="1"/>
    <col min="13323" max="13323" width="39.5" style="331" customWidth="1"/>
    <col min="13324" max="13324" width="40.25" style="331" customWidth="1"/>
    <col min="13325" max="13325" width="33.625" style="331" customWidth="1"/>
    <col min="13326" max="13326" width="72.625" style="331" customWidth="1"/>
    <col min="13327" max="13327" width="60.75" style="331" customWidth="1"/>
    <col min="13328" max="13328" width="21" style="331" customWidth="1"/>
    <col min="13329" max="13329" width="22.5" style="331" customWidth="1"/>
    <col min="13330" max="13330" width="18.75" style="331" customWidth="1"/>
    <col min="13331" max="13331" width="17.75" style="331" customWidth="1"/>
    <col min="13332" max="13332" width="23" style="331" customWidth="1"/>
    <col min="13333" max="13333" width="10.875" style="331" bestFit="1" customWidth="1"/>
    <col min="13334" max="13568" width="11.25" style="331"/>
    <col min="13569" max="13569" width="34.5" style="331" customWidth="1"/>
    <col min="13570" max="13570" width="34.75" style="331" customWidth="1"/>
    <col min="13571" max="13571" width="25" style="331" customWidth="1"/>
    <col min="13572" max="13572" width="29.25" style="331" customWidth="1"/>
    <col min="13573" max="13573" width="30.25" style="331" customWidth="1"/>
    <col min="13574" max="13574" width="28.75" style="331" customWidth="1"/>
    <col min="13575" max="13575" width="23.125" style="331" customWidth="1"/>
    <col min="13576" max="13576" width="24.25" style="331" customWidth="1"/>
    <col min="13577" max="13577" width="27.125" style="331" customWidth="1"/>
    <col min="13578" max="13578" width="33.5" style="331" customWidth="1"/>
    <col min="13579" max="13579" width="39.5" style="331" customWidth="1"/>
    <col min="13580" max="13580" width="40.25" style="331" customWidth="1"/>
    <col min="13581" max="13581" width="33.625" style="331" customWidth="1"/>
    <col min="13582" max="13582" width="72.625" style="331" customWidth="1"/>
    <col min="13583" max="13583" width="60.75" style="331" customWidth="1"/>
    <col min="13584" max="13584" width="21" style="331" customWidth="1"/>
    <col min="13585" max="13585" width="22.5" style="331" customWidth="1"/>
    <col min="13586" max="13586" width="18.75" style="331" customWidth="1"/>
    <col min="13587" max="13587" width="17.75" style="331" customWidth="1"/>
    <col min="13588" max="13588" width="23" style="331" customWidth="1"/>
    <col min="13589" max="13589" width="10.875" style="331" bestFit="1" customWidth="1"/>
    <col min="13590" max="13824" width="11.25" style="331"/>
    <col min="13825" max="13825" width="34.5" style="331" customWidth="1"/>
    <col min="13826" max="13826" width="34.75" style="331" customWidth="1"/>
    <col min="13827" max="13827" width="25" style="331" customWidth="1"/>
    <col min="13828" max="13828" width="29.25" style="331" customWidth="1"/>
    <col min="13829" max="13829" width="30.25" style="331" customWidth="1"/>
    <col min="13830" max="13830" width="28.75" style="331" customWidth="1"/>
    <col min="13831" max="13831" width="23.125" style="331" customWidth="1"/>
    <col min="13832" max="13832" width="24.25" style="331" customWidth="1"/>
    <col min="13833" max="13833" width="27.125" style="331" customWidth="1"/>
    <col min="13834" max="13834" width="33.5" style="331" customWidth="1"/>
    <col min="13835" max="13835" width="39.5" style="331" customWidth="1"/>
    <col min="13836" max="13836" width="40.25" style="331" customWidth="1"/>
    <col min="13837" max="13837" width="33.625" style="331" customWidth="1"/>
    <col min="13838" max="13838" width="72.625" style="331" customWidth="1"/>
    <col min="13839" max="13839" width="60.75" style="331" customWidth="1"/>
    <col min="13840" max="13840" width="21" style="331" customWidth="1"/>
    <col min="13841" max="13841" width="22.5" style="331" customWidth="1"/>
    <col min="13842" max="13842" width="18.75" style="331" customWidth="1"/>
    <col min="13843" max="13843" width="17.75" style="331" customWidth="1"/>
    <col min="13844" max="13844" width="23" style="331" customWidth="1"/>
    <col min="13845" max="13845" width="10.875" style="331" bestFit="1" customWidth="1"/>
    <col min="13846" max="14080" width="11.25" style="331"/>
    <col min="14081" max="14081" width="34.5" style="331" customWidth="1"/>
    <col min="14082" max="14082" width="34.75" style="331" customWidth="1"/>
    <col min="14083" max="14083" width="25" style="331" customWidth="1"/>
    <col min="14084" max="14084" width="29.25" style="331" customWidth="1"/>
    <col min="14085" max="14085" width="30.25" style="331" customWidth="1"/>
    <col min="14086" max="14086" width="28.75" style="331" customWidth="1"/>
    <col min="14087" max="14087" width="23.125" style="331" customWidth="1"/>
    <col min="14088" max="14088" width="24.25" style="331" customWidth="1"/>
    <col min="14089" max="14089" width="27.125" style="331" customWidth="1"/>
    <col min="14090" max="14090" width="33.5" style="331" customWidth="1"/>
    <col min="14091" max="14091" width="39.5" style="331" customWidth="1"/>
    <col min="14092" max="14092" width="40.25" style="331" customWidth="1"/>
    <col min="14093" max="14093" width="33.625" style="331" customWidth="1"/>
    <col min="14094" max="14094" width="72.625" style="331" customWidth="1"/>
    <col min="14095" max="14095" width="60.75" style="331" customWidth="1"/>
    <col min="14096" max="14096" width="21" style="331" customWidth="1"/>
    <col min="14097" max="14097" width="22.5" style="331" customWidth="1"/>
    <col min="14098" max="14098" width="18.75" style="331" customWidth="1"/>
    <col min="14099" max="14099" width="17.75" style="331" customWidth="1"/>
    <col min="14100" max="14100" width="23" style="331" customWidth="1"/>
    <col min="14101" max="14101" width="10.875" style="331" bestFit="1" customWidth="1"/>
    <col min="14102" max="14336" width="11.25" style="331"/>
    <col min="14337" max="14337" width="34.5" style="331" customWidth="1"/>
    <col min="14338" max="14338" width="34.75" style="331" customWidth="1"/>
    <col min="14339" max="14339" width="25" style="331" customWidth="1"/>
    <col min="14340" max="14340" width="29.25" style="331" customWidth="1"/>
    <col min="14341" max="14341" width="30.25" style="331" customWidth="1"/>
    <col min="14342" max="14342" width="28.75" style="331" customWidth="1"/>
    <col min="14343" max="14343" width="23.125" style="331" customWidth="1"/>
    <col min="14344" max="14344" width="24.25" style="331" customWidth="1"/>
    <col min="14345" max="14345" width="27.125" style="331" customWidth="1"/>
    <col min="14346" max="14346" width="33.5" style="331" customWidth="1"/>
    <col min="14347" max="14347" width="39.5" style="331" customWidth="1"/>
    <col min="14348" max="14348" width="40.25" style="331" customWidth="1"/>
    <col min="14349" max="14349" width="33.625" style="331" customWidth="1"/>
    <col min="14350" max="14350" width="72.625" style="331" customWidth="1"/>
    <col min="14351" max="14351" width="60.75" style="331" customWidth="1"/>
    <col min="14352" max="14352" width="21" style="331" customWidth="1"/>
    <col min="14353" max="14353" width="22.5" style="331" customWidth="1"/>
    <col min="14354" max="14354" width="18.75" style="331" customWidth="1"/>
    <col min="14355" max="14355" width="17.75" style="331" customWidth="1"/>
    <col min="14356" max="14356" width="23" style="331" customWidth="1"/>
    <col min="14357" max="14357" width="10.875" style="331" bestFit="1" customWidth="1"/>
    <col min="14358" max="14592" width="11.25" style="331"/>
    <col min="14593" max="14593" width="34.5" style="331" customWidth="1"/>
    <col min="14594" max="14594" width="34.75" style="331" customWidth="1"/>
    <col min="14595" max="14595" width="25" style="331" customWidth="1"/>
    <col min="14596" max="14596" width="29.25" style="331" customWidth="1"/>
    <col min="14597" max="14597" width="30.25" style="331" customWidth="1"/>
    <col min="14598" max="14598" width="28.75" style="331" customWidth="1"/>
    <col min="14599" max="14599" width="23.125" style="331" customWidth="1"/>
    <col min="14600" max="14600" width="24.25" style="331" customWidth="1"/>
    <col min="14601" max="14601" width="27.125" style="331" customWidth="1"/>
    <col min="14602" max="14602" width="33.5" style="331" customWidth="1"/>
    <col min="14603" max="14603" width="39.5" style="331" customWidth="1"/>
    <col min="14604" max="14604" width="40.25" style="331" customWidth="1"/>
    <col min="14605" max="14605" width="33.625" style="331" customWidth="1"/>
    <col min="14606" max="14606" width="72.625" style="331" customWidth="1"/>
    <col min="14607" max="14607" width="60.75" style="331" customWidth="1"/>
    <col min="14608" max="14608" width="21" style="331" customWidth="1"/>
    <col min="14609" max="14609" width="22.5" style="331" customWidth="1"/>
    <col min="14610" max="14610" width="18.75" style="331" customWidth="1"/>
    <col min="14611" max="14611" width="17.75" style="331" customWidth="1"/>
    <col min="14612" max="14612" width="23" style="331" customWidth="1"/>
    <col min="14613" max="14613" width="10.875" style="331" bestFit="1" customWidth="1"/>
    <col min="14614" max="14848" width="11.25" style="331"/>
    <col min="14849" max="14849" width="34.5" style="331" customWidth="1"/>
    <col min="14850" max="14850" width="34.75" style="331" customWidth="1"/>
    <col min="14851" max="14851" width="25" style="331" customWidth="1"/>
    <col min="14852" max="14852" width="29.25" style="331" customWidth="1"/>
    <col min="14853" max="14853" width="30.25" style="331" customWidth="1"/>
    <col min="14854" max="14854" width="28.75" style="331" customWidth="1"/>
    <col min="14855" max="14855" width="23.125" style="331" customWidth="1"/>
    <col min="14856" max="14856" width="24.25" style="331" customWidth="1"/>
    <col min="14857" max="14857" width="27.125" style="331" customWidth="1"/>
    <col min="14858" max="14858" width="33.5" style="331" customWidth="1"/>
    <col min="14859" max="14859" width="39.5" style="331" customWidth="1"/>
    <col min="14860" max="14860" width="40.25" style="331" customWidth="1"/>
    <col min="14861" max="14861" width="33.625" style="331" customWidth="1"/>
    <col min="14862" max="14862" width="72.625" style="331" customWidth="1"/>
    <col min="14863" max="14863" width="60.75" style="331" customWidth="1"/>
    <col min="14864" max="14864" width="21" style="331" customWidth="1"/>
    <col min="14865" max="14865" width="22.5" style="331" customWidth="1"/>
    <col min="14866" max="14866" width="18.75" style="331" customWidth="1"/>
    <col min="14867" max="14867" width="17.75" style="331" customWidth="1"/>
    <col min="14868" max="14868" width="23" style="331" customWidth="1"/>
    <col min="14869" max="14869" width="10.875" style="331" bestFit="1" customWidth="1"/>
    <col min="14870" max="15104" width="11.25" style="331"/>
    <col min="15105" max="15105" width="34.5" style="331" customWidth="1"/>
    <col min="15106" max="15106" width="34.75" style="331" customWidth="1"/>
    <col min="15107" max="15107" width="25" style="331" customWidth="1"/>
    <col min="15108" max="15108" width="29.25" style="331" customWidth="1"/>
    <col min="15109" max="15109" width="30.25" style="331" customWidth="1"/>
    <col min="15110" max="15110" width="28.75" style="331" customWidth="1"/>
    <col min="15111" max="15111" width="23.125" style="331" customWidth="1"/>
    <col min="15112" max="15112" width="24.25" style="331" customWidth="1"/>
    <col min="15113" max="15113" width="27.125" style="331" customWidth="1"/>
    <col min="15114" max="15114" width="33.5" style="331" customWidth="1"/>
    <col min="15115" max="15115" width="39.5" style="331" customWidth="1"/>
    <col min="15116" max="15116" width="40.25" style="331" customWidth="1"/>
    <col min="15117" max="15117" width="33.625" style="331" customWidth="1"/>
    <col min="15118" max="15118" width="72.625" style="331" customWidth="1"/>
    <col min="15119" max="15119" width="60.75" style="331" customWidth="1"/>
    <col min="15120" max="15120" width="21" style="331" customWidth="1"/>
    <col min="15121" max="15121" width="22.5" style="331" customWidth="1"/>
    <col min="15122" max="15122" width="18.75" style="331" customWidth="1"/>
    <col min="15123" max="15123" width="17.75" style="331" customWidth="1"/>
    <col min="15124" max="15124" width="23" style="331" customWidth="1"/>
    <col min="15125" max="15125" width="10.875" style="331" bestFit="1" customWidth="1"/>
    <col min="15126" max="15360" width="11.25" style="331"/>
    <col min="15361" max="15361" width="34.5" style="331" customWidth="1"/>
    <col min="15362" max="15362" width="34.75" style="331" customWidth="1"/>
    <col min="15363" max="15363" width="25" style="331" customWidth="1"/>
    <col min="15364" max="15364" width="29.25" style="331" customWidth="1"/>
    <col min="15365" max="15365" width="30.25" style="331" customWidth="1"/>
    <col min="15366" max="15366" width="28.75" style="331" customWidth="1"/>
    <col min="15367" max="15367" width="23.125" style="331" customWidth="1"/>
    <col min="15368" max="15368" width="24.25" style="331" customWidth="1"/>
    <col min="15369" max="15369" width="27.125" style="331" customWidth="1"/>
    <col min="15370" max="15370" width="33.5" style="331" customWidth="1"/>
    <col min="15371" max="15371" width="39.5" style="331" customWidth="1"/>
    <col min="15372" max="15372" width="40.25" style="331" customWidth="1"/>
    <col min="15373" max="15373" width="33.625" style="331" customWidth="1"/>
    <col min="15374" max="15374" width="72.625" style="331" customWidth="1"/>
    <col min="15375" max="15375" width="60.75" style="331" customWidth="1"/>
    <col min="15376" max="15376" width="21" style="331" customWidth="1"/>
    <col min="15377" max="15377" width="22.5" style="331" customWidth="1"/>
    <col min="15378" max="15378" width="18.75" style="331" customWidth="1"/>
    <col min="15379" max="15379" width="17.75" style="331" customWidth="1"/>
    <col min="15380" max="15380" width="23" style="331" customWidth="1"/>
    <col min="15381" max="15381" width="10.875" style="331" bestFit="1" customWidth="1"/>
    <col min="15382" max="15616" width="11.25" style="331"/>
    <col min="15617" max="15617" width="34.5" style="331" customWidth="1"/>
    <col min="15618" max="15618" width="34.75" style="331" customWidth="1"/>
    <col min="15619" max="15619" width="25" style="331" customWidth="1"/>
    <col min="15620" max="15620" width="29.25" style="331" customWidth="1"/>
    <col min="15621" max="15621" width="30.25" style="331" customWidth="1"/>
    <col min="15622" max="15622" width="28.75" style="331" customWidth="1"/>
    <col min="15623" max="15623" width="23.125" style="331" customWidth="1"/>
    <col min="15624" max="15624" width="24.25" style="331" customWidth="1"/>
    <col min="15625" max="15625" width="27.125" style="331" customWidth="1"/>
    <col min="15626" max="15626" width="33.5" style="331" customWidth="1"/>
    <col min="15627" max="15627" width="39.5" style="331" customWidth="1"/>
    <col min="15628" max="15628" width="40.25" style="331" customWidth="1"/>
    <col min="15629" max="15629" width="33.625" style="331" customWidth="1"/>
    <col min="15630" max="15630" width="72.625" style="331" customWidth="1"/>
    <col min="15631" max="15631" width="60.75" style="331" customWidth="1"/>
    <col min="15632" max="15632" width="21" style="331" customWidth="1"/>
    <col min="15633" max="15633" width="22.5" style="331" customWidth="1"/>
    <col min="15634" max="15634" width="18.75" style="331" customWidth="1"/>
    <col min="15635" max="15635" width="17.75" style="331" customWidth="1"/>
    <col min="15636" max="15636" width="23" style="331" customWidth="1"/>
    <col min="15637" max="15637" width="10.875" style="331" bestFit="1" customWidth="1"/>
    <col min="15638" max="15872" width="11.25" style="331"/>
    <col min="15873" max="15873" width="34.5" style="331" customWidth="1"/>
    <col min="15874" max="15874" width="34.75" style="331" customWidth="1"/>
    <col min="15875" max="15875" width="25" style="331" customWidth="1"/>
    <col min="15876" max="15876" width="29.25" style="331" customWidth="1"/>
    <col min="15877" max="15877" width="30.25" style="331" customWidth="1"/>
    <col min="15878" max="15878" width="28.75" style="331" customWidth="1"/>
    <col min="15879" max="15879" width="23.125" style="331" customWidth="1"/>
    <col min="15880" max="15880" width="24.25" style="331" customWidth="1"/>
    <col min="15881" max="15881" width="27.125" style="331" customWidth="1"/>
    <col min="15882" max="15882" width="33.5" style="331" customWidth="1"/>
    <col min="15883" max="15883" width="39.5" style="331" customWidth="1"/>
    <col min="15884" max="15884" width="40.25" style="331" customWidth="1"/>
    <col min="15885" max="15885" width="33.625" style="331" customWidth="1"/>
    <col min="15886" max="15886" width="72.625" style="331" customWidth="1"/>
    <col min="15887" max="15887" width="60.75" style="331" customWidth="1"/>
    <col min="15888" max="15888" width="21" style="331" customWidth="1"/>
    <col min="15889" max="15889" width="22.5" style="331" customWidth="1"/>
    <col min="15890" max="15890" width="18.75" style="331" customWidth="1"/>
    <col min="15891" max="15891" width="17.75" style="331" customWidth="1"/>
    <col min="15892" max="15892" width="23" style="331" customWidth="1"/>
    <col min="15893" max="15893" width="10.875" style="331" bestFit="1" customWidth="1"/>
    <col min="15894" max="16128" width="11.25" style="331"/>
    <col min="16129" max="16129" width="34.5" style="331" customWidth="1"/>
    <col min="16130" max="16130" width="34.75" style="331" customWidth="1"/>
    <col min="16131" max="16131" width="25" style="331" customWidth="1"/>
    <col min="16132" max="16132" width="29.25" style="331" customWidth="1"/>
    <col min="16133" max="16133" width="30.25" style="331" customWidth="1"/>
    <col min="16134" max="16134" width="28.75" style="331" customWidth="1"/>
    <col min="16135" max="16135" width="23.125" style="331" customWidth="1"/>
    <col min="16136" max="16136" width="24.25" style="331" customWidth="1"/>
    <col min="16137" max="16137" width="27.125" style="331" customWidth="1"/>
    <col min="16138" max="16138" width="33.5" style="331" customWidth="1"/>
    <col min="16139" max="16139" width="39.5" style="331" customWidth="1"/>
    <col min="16140" max="16140" width="40.25" style="331" customWidth="1"/>
    <col min="16141" max="16141" width="33.625" style="331" customWidth="1"/>
    <col min="16142" max="16142" width="72.625" style="331" customWidth="1"/>
    <col min="16143" max="16143" width="60.75" style="331" customWidth="1"/>
    <col min="16144" max="16144" width="21" style="331" customWidth="1"/>
    <col min="16145" max="16145" width="22.5" style="331" customWidth="1"/>
    <col min="16146" max="16146" width="18.75" style="331" customWidth="1"/>
    <col min="16147" max="16147" width="17.75" style="331" customWidth="1"/>
    <col min="16148" max="16148" width="23" style="331" customWidth="1"/>
    <col min="16149" max="16149" width="10.875" style="331" bestFit="1" customWidth="1"/>
    <col min="16150" max="16384" width="11.25" style="331"/>
  </cols>
  <sheetData>
    <row r="1" spans="1:221" s="315" customFormat="1" ht="98.25" customHeight="1" x14ac:dyDescent="0.25">
      <c r="A1" s="311"/>
      <c r="B1" s="312"/>
      <c r="C1" s="412" t="s">
        <v>531</v>
      </c>
      <c r="D1" s="412"/>
      <c r="E1" s="412"/>
      <c r="F1" s="412"/>
      <c r="G1" s="412"/>
      <c r="H1" s="412"/>
      <c r="I1" s="412"/>
      <c r="J1" s="412"/>
      <c r="K1" s="412"/>
      <c r="L1" s="412"/>
      <c r="M1" s="412"/>
      <c r="N1" s="412"/>
      <c r="O1" s="412"/>
      <c r="P1" s="412"/>
      <c r="Q1" s="412"/>
      <c r="R1" s="412"/>
      <c r="S1" s="412"/>
      <c r="T1" s="313"/>
      <c r="U1" s="314"/>
    </row>
    <row r="2" spans="1:221" s="315" customFormat="1" ht="69.75" customHeight="1" x14ac:dyDescent="0.25">
      <c r="A2" s="311"/>
      <c r="B2" s="416" t="s">
        <v>579</v>
      </c>
      <c r="C2" s="417"/>
      <c r="D2" s="417"/>
      <c r="E2" s="418"/>
      <c r="F2" s="413" t="s">
        <v>6</v>
      </c>
      <c r="G2" s="414"/>
      <c r="H2" s="415" t="s">
        <v>426</v>
      </c>
      <c r="I2" s="415"/>
      <c r="J2" s="316" t="s">
        <v>580</v>
      </c>
      <c r="K2" s="415" t="s">
        <v>581</v>
      </c>
      <c r="L2" s="415"/>
      <c r="M2" s="415" t="s">
        <v>637</v>
      </c>
      <c r="N2" s="415"/>
      <c r="O2" s="415"/>
      <c r="P2" s="415"/>
      <c r="Q2" s="415"/>
      <c r="R2" s="415"/>
      <c r="S2" s="415"/>
      <c r="T2" s="415"/>
      <c r="U2" s="415"/>
    </row>
    <row r="3" spans="1:221" s="320" customFormat="1" ht="75" customHeight="1" x14ac:dyDescent="0.25">
      <c r="A3" s="317"/>
      <c r="B3" s="345" t="s">
        <v>576</v>
      </c>
      <c r="C3" s="346" t="s">
        <v>466</v>
      </c>
      <c r="D3" s="346" t="s">
        <v>468</v>
      </c>
      <c r="E3" s="346" t="s">
        <v>467</v>
      </c>
      <c r="F3" s="318" t="s">
        <v>5</v>
      </c>
      <c r="G3" s="318" t="s">
        <v>10</v>
      </c>
      <c r="H3" s="318" t="s">
        <v>356</v>
      </c>
      <c r="I3" s="318" t="s">
        <v>12</v>
      </c>
      <c r="J3" s="318" t="s">
        <v>13</v>
      </c>
      <c r="K3" s="318" t="s">
        <v>14</v>
      </c>
      <c r="L3" s="318" t="s">
        <v>15</v>
      </c>
      <c r="M3" s="318" t="s">
        <v>16</v>
      </c>
      <c r="N3" s="318" t="s">
        <v>9</v>
      </c>
      <c r="O3" s="318" t="s">
        <v>17</v>
      </c>
      <c r="P3" s="318" t="s">
        <v>337</v>
      </c>
      <c r="Q3" s="318" t="s">
        <v>18</v>
      </c>
      <c r="R3" s="318" t="s">
        <v>19</v>
      </c>
      <c r="S3" s="319" t="s">
        <v>478</v>
      </c>
      <c r="T3" s="319" t="s">
        <v>435</v>
      </c>
      <c r="U3" s="319" t="s">
        <v>638</v>
      </c>
    </row>
    <row r="4" spans="1:221" s="315" customFormat="1" ht="153" customHeight="1" x14ac:dyDescent="0.25">
      <c r="A4" s="321">
        <v>1</v>
      </c>
      <c r="B4" s="361" t="s">
        <v>577</v>
      </c>
      <c r="C4" s="361" t="s">
        <v>501</v>
      </c>
      <c r="D4" s="361" t="s">
        <v>502</v>
      </c>
      <c r="E4" s="365" t="s">
        <v>569</v>
      </c>
      <c r="F4" s="322" t="s">
        <v>457</v>
      </c>
      <c r="G4" s="322" t="s">
        <v>2</v>
      </c>
      <c r="H4" s="322" t="s">
        <v>331</v>
      </c>
      <c r="I4" s="322" t="s">
        <v>361</v>
      </c>
      <c r="J4" s="322" t="s">
        <v>328</v>
      </c>
      <c r="K4" s="322" t="s">
        <v>329</v>
      </c>
      <c r="L4" s="322" t="s">
        <v>574</v>
      </c>
      <c r="M4" s="323" t="s">
        <v>286</v>
      </c>
      <c r="N4" s="324" t="s">
        <v>294</v>
      </c>
      <c r="O4" s="323" t="s">
        <v>597</v>
      </c>
      <c r="P4" s="322" t="s">
        <v>598</v>
      </c>
      <c r="Q4" s="325" t="s">
        <v>345</v>
      </c>
      <c r="R4" s="325" t="s">
        <v>454</v>
      </c>
      <c r="S4" s="326">
        <v>3865441000</v>
      </c>
      <c r="T4" s="326">
        <v>286663097</v>
      </c>
      <c r="U4" s="326">
        <f>+S4-T4</f>
        <v>3578777903</v>
      </c>
    </row>
    <row r="5" spans="1:221" s="315" customFormat="1" ht="173.25" customHeight="1" x14ac:dyDescent="0.25">
      <c r="A5" s="321">
        <v>2</v>
      </c>
      <c r="B5" s="361" t="s">
        <v>577</v>
      </c>
      <c r="C5" s="361" t="s">
        <v>501</v>
      </c>
      <c r="D5" s="361" t="s">
        <v>502</v>
      </c>
      <c r="E5" s="365" t="s">
        <v>570</v>
      </c>
      <c r="F5" s="322" t="s">
        <v>457</v>
      </c>
      <c r="G5" s="322" t="s">
        <v>1</v>
      </c>
      <c r="H5" s="322" t="s">
        <v>331</v>
      </c>
      <c r="I5" s="322" t="s">
        <v>362</v>
      </c>
      <c r="J5" s="327" t="s">
        <v>352</v>
      </c>
      <c r="K5" s="322" t="s">
        <v>329</v>
      </c>
      <c r="L5" s="322" t="s">
        <v>574</v>
      </c>
      <c r="M5" s="328" t="s">
        <v>363</v>
      </c>
      <c r="N5" s="329" t="s">
        <v>332</v>
      </c>
      <c r="O5" s="328" t="s">
        <v>458</v>
      </c>
      <c r="P5" s="328" t="s">
        <v>459</v>
      </c>
      <c r="Q5" s="325" t="s">
        <v>345</v>
      </c>
      <c r="R5" s="325" t="s">
        <v>454</v>
      </c>
      <c r="S5" s="326">
        <v>1493130000.24</v>
      </c>
      <c r="T5" s="326">
        <v>1042998339</v>
      </c>
      <c r="U5" s="326">
        <f t="shared" ref="U5:U7" si="0">+S5-T5</f>
        <v>450131661.24000001</v>
      </c>
    </row>
    <row r="6" spans="1:221" s="315" customFormat="1" ht="282.75" customHeight="1" x14ac:dyDescent="0.25">
      <c r="A6" s="321">
        <v>3</v>
      </c>
      <c r="B6" s="361" t="s">
        <v>577</v>
      </c>
      <c r="C6" s="361" t="s">
        <v>501</v>
      </c>
      <c r="D6" s="361" t="s">
        <v>502</v>
      </c>
      <c r="E6" s="365" t="s">
        <v>570</v>
      </c>
      <c r="F6" s="337" t="s">
        <v>457</v>
      </c>
      <c r="G6" s="337" t="s">
        <v>1</v>
      </c>
      <c r="H6" s="337" t="s">
        <v>331</v>
      </c>
      <c r="I6" s="337" t="s">
        <v>362</v>
      </c>
      <c r="J6" s="374" t="s">
        <v>352</v>
      </c>
      <c r="K6" s="337" t="s">
        <v>329</v>
      </c>
      <c r="L6" s="322" t="s">
        <v>574</v>
      </c>
      <c r="M6" s="371" t="s">
        <v>460</v>
      </c>
      <c r="N6" s="372" t="s">
        <v>461</v>
      </c>
      <c r="O6" s="371" t="s">
        <v>344</v>
      </c>
      <c r="P6" s="371" t="s">
        <v>462</v>
      </c>
      <c r="Q6" s="336" t="s">
        <v>333</v>
      </c>
      <c r="R6" s="336" t="s">
        <v>455</v>
      </c>
      <c r="S6" s="326">
        <v>1800000000.0999999</v>
      </c>
      <c r="T6" s="326">
        <v>1010503714.45</v>
      </c>
      <c r="U6" s="326">
        <f t="shared" si="0"/>
        <v>789496285.64999986</v>
      </c>
    </row>
    <row r="7" spans="1:221" s="315" customFormat="1" ht="356.25" customHeight="1" x14ac:dyDescent="0.25">
      <c r="A7" s="375"/>
      <c r="B7" s="377" t="s">
        <v>578</v>
      </c>
      <c r="C7" s="378" t="s">
        <v>571</v>
      </c>
      <c r="D7" s="378" t="s">
        <v>572</v>
      </c>
      <c r="E7" s="335" t="s">
        <v>573</v>
      </c>
      <c r="F7" s="322" t="s">
        <v>457</v>
      </c>
      <c r="G7" s="322" t="s">
        <v>1</v>
      </c>
      <c r="H7" s="322" t="s">
        <v>524</v>
      </c>
      <c r="I7" s="322" t="s">
        <v>525</v>
      </c>
      <c r="J7" s="369" t="s">
        <v>526</v>
      </c>
      <c r="K7" s="322" t="s">
        <v>527</v>
      </c>
      <c r="L7" s="322" t="s">
        <v>575</v>
      </c>
      <c r="M7" s="328" t="s">
        <v>494</v>
      </c>
      <c r="N7" s="338" t="s">
        <v>495</v>
      </c>
      <c r="O7" s="328" t="s">
        <v>599</v>
      </c>
      <c r="P7" s="328" t="s">
        <v>599</v>
      </c>
      <c r="Q7" s="325" t="s">
        <v>528</v>
      </c>
      <c r="R7" s="325" t="s">
        <v>529</v>
      </c>
      <c r="S7" s="326">
        <v>1116000000</v>
      </c>
      <c r="T7" s="326">
        <v>311700267</v>
      </c>
      <c r="U7" s="326">
        <f t="shared" si="0"/>
        <v>804299733</v>
      </c>
      <c r="V7" s="370"/>
    </row>
    <row r="8" spans="1:221" s="315" customFormat="1" ht="86.25" customHeight="1" x14ac:dyDescent="0.25">
      <c r="A8" s="311"/>
      <c r="B8" s="405" t="s">
        <v>636</v>
      </c>
      <c r="C8" s="405"/>
      <c r="D8" s="405"/>
      <c r="E8" s="405"/>
      <c r="F8" s="405"/>
      <c r="G8" s="405"/>
      <c r="M8" s="380"/>
      <c r="N8" s="380"/>
      <c r="O8" s="380"/>
      <c r="P8" s="380" t="s">
        <v>43</v>
      </c>
      <c r="Q8" s="381"/>
      <c r="R8" s="381"/>
      <c r="S8" s="314"/>
      <c r="T8" s="314"/>
      <c r="U8" s="314"/>
    </row>
    <row r="9" spans="1:221" s="312" customFormat="1" ht="19.5" customHeight="1" x14ac:dyDescent="0.25">
      <c r="A9" s="311"/>
      <c r="B9" s="406" t="s">
        <v>635</v>
      </c>
      <c r="C9" s="406"/>
      <c r="D9" s="406"/>
      <c r="E9" s="406"/>
      <c r="F9" s="315"/>
      <c r="G9" s="315"/>
      <c r="H9" s="315"/>
      <c r="I9" s="315"/>
      <c r="J9" s="315"/>
      <c r="K9" s="315"/>
      <c r="L9" s="315"/>
      <c r="M9" s="380"/>
      <c r="N9" s="380"/>
      <c r="O9" s="380"/>
      <c r="P9" s="380" t="s">
        <v>43</v>
      </c>
      <c r="Q9" s="381"/>
      <c r="R9" s="381"/>
      <c r="S9" s="314"/>
      <c r="T9" s="314"/>
      <c r="U9" s="314"/>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315"/>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315"/>
      <c r="HA9" s="315"/>
      <c r="HB9" s="315"/>
      <c r="HC9" s="315"/>
      <c r="HD9" s="315"/>
      <c r="HE9" s="315"/>
      <c r="HF9" s="315"/>
      <c r="HG9" s="315"/>
      <c r="HH9" s="315"/>
      <c r="HI9" s="315"/>
      <c r="HJ9" s="315"/>
      <c r="HK9" s="315"/>
      <c r="HL9" s="315"/>
      <c r="HM9" s="315"/>
    </row>
    <row r="10" spans="1:221" s="312" customFormat="1" x14ac:dyDescent="0.25">
      <c r="A10" s="311"/>
      <c r="B10" s="379"/>
      <c r="F10" s="315"/>
      <c r="G10" s="315"/>
      <c r="H10" s="315"/>
      <c r="I10" s="315"/>
      <c r="J10" s="315"/>
      <c r="K10" s="315"/>
      <c r="L10" s="315"/>
      <c r="M10" s="380"/>
      <c r="N10" s="380"/>
      <c r="O10" s="380"/>
      <c r="P10" s="380" t="s">
        <v>43</v>
      </c>
      <c r="Q10" s="381"/>
      <c r="R10" s="381"/>
      <c r="S10" s="314"/>
      <c r="T10" s="314"/>
      <c r="U10" s="314"/>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315"/>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315"/>
      <c r="HA10" s="315"/>
      <c r="HB10" s="315"/>
      <c r="HC10" s="315"/>
      <c r="HD10" s="315"/>
      <c r="HE10" s="315"/>
      <c r="HF10" s="315"/>
      <c r="HG10" s="315"/>
      <c r="HH10" s="315"/>
      <c r="HI10" s="315"/>
      <c r="HJ10" s="315"/>
      <c r="HK10" s="315"/>
      <c r="HL10" s="315"/>
      <c r="HM10" s="315"/>
    </row>
    <row r="11" spans="1:221" s="312" customFormat="1" x14ac:dyDescent="0.25">
      <c r="A11" s="311"/>
      <c r="B11" s="379"/>
      <c r="F11" s="315"/>
      <c r="G11" s="315"/>
      <c r="H11" s="315"/>
      <c r="I11" s="315"/>
      <c r="J11" s="315"/>
      <c r="K11" s="315"/>
      <c r="L11" s="315"/>
      <c r="M11" s="380"/>
      <c r="N11" s="380"/>
      <c r="O11" s="380"/>
      <c r="P11" s="380" t="s">
        <v>43</v>
      </c>
      <c r="Q11" s="381"/>
      <c r="R11" s="381"/>
      <c r="S11" s="314"/>
      <c r="T11" s="314"/>
      <c r="U11" s="314"/>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c r="EX11" s="315"/>
      <c r="EY11" s="315"/>
      <c r="EZ11" s="315"/>
      <c r="FA11" s="315"/>
      <c r="FB11" s="315"/>
      <c r="FC11" s="315"/>
      <c r="FD11" s="315"/>
      <c r="FE11" s="315"/>
      <c r="FF11" s="315"/>
      <c r="FG11" s="315"/>
      <c r="FH11" s="315"/>
      <c r="FI11" s="315"/>
      <c r="FJ11" s="315"/>
      <c r="FK11" s="315"/>
      <c r="FL11" s="315"/>
      <c r="FM11" s="315"/>
      <c r="FN11" s="315"/>
      <c r="FO11" s="315"/>
      <c r="FP11" s="315"/>
      <c r="FQ11" s="315"/>
      <c r="FR11" s="315"/>
      <c r="FS11" s="315"/>
      <c r="FT11" s="315"/>
      <c r="FU11" s="315"/>
      <c r="FV11" s="315"/>
      <c r="FW11" s="315"/>
      <c r="FX11" s="315"/>
      <c r="FY11" s="315"/>
      <c r="FZ11" s="315"/>
      <c r="GA11" s="315"/>
      <c r="GB11" s="315"/>
      <c r="GC11" s="315"/>
      <c r="GD11" s="315"/>
      <c r="GE11" s="315"/>
      <c r="GF11" s="315"/>
      <c r="GG11" s="315"/>
      <c r="GH11" s="315"/>
      <c r="GI11" s="315"/>
      <c r="GJ11" s="315"/>
      <c r="GK11" s="315"/>
      <c r="GL11" s="315"/>
      <c r="GM11" s="315"/>
      <c r="GN11" s="315"/>
      <c r="GO11" s="315"/>
      <c r="GP11" s="315"/>
      <c r="GQ11" s="315"/>
      <c r="GR11" s="315"/>
      <c r="GS11" s="315"/>
      <c r="GT11" s="315"/>
      <c r="GU11" s="315"/>
      <c r="GV11" s="315"/>
      <c r="GW11" s="315"/>
      <c r="GX11" s="315"/>
      <c r="GY11" s="315"/>
      <c r="GZ11" s="315"/>
      <c r="HA11" s="315"/>
      <c r="HB11" s="315"/>
      <c r="HC11" s="315"/>
      <c r="HD11" s="315"/>
      <c r="HE11" s="315"/>
      <c r="HF11" s="315"/>
      <c r="HG11" s="315"/>
      <c r="HH11" s="315"/>
      <c r="HI11" s="315"/>
      <c r="HJ11" s="315"/>
      <c r="HK11" s="315"/>
      <c r="HL11" s="315"/>
      <c r="HM11" s="315"/>
    </row>
    <row r="12" spans="1:221" s="312" customFormat="1" x14ac:dyDescent="0.25">
      <c r="A12" s="311"/>
      <c r="B12" s="379"/>
      <c r="F12" s="315"/>
      <c r="G12" s="315"/>
      <c r="H12" s="315"/>
      <c r="I12" s="315"/>
      <c r="J12" s="315"/>
      <c r="K12" s="315"/>
      <c r="L12" s="315"/>
      <c r="M12" s="380"/>
      <c r="N12" s="380"/>
      <c r="O12" s="380"/>
      <c r="P12" s="380" t="s">
        <v>43</v>
      </c>
      <c r="Q12" s="381"/>
      <c r="R12" s="381"/>
      <c r="S12" s="314"/>
      <c r="T12" s="314"/>
      <c r="U12" s="314"/>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c r="EX12" s="315"/>
      <c r="EY12" s="315"/>
      <c r="EZ12" s="315"/>
      <c r="FA12" s="315"/>
      <c r="FB12" s="315"/>
      <c r="FC12" s="315"/>
      <c r="FD12" s="315"/>
      <c r="FE12" s="315"/>
      <c r="FF12" s="315"/>
      <c r="FG12" s="315"/>
      <c r="FH12" s="315"/>
      <c r="FI12" s="315"/>
      <c r="FJ12" s="315"/>
      <c r="FK12" s="315"/>
      <c r="FL12" s="315"/>
      <c r="FM12" s="315"/>
      <c r="FN12" s="315"/>
      <c r="FO12" s="315"/>
      <c r="FP12" s="315"/>
      <c r="FQ12" s="315"/>
      <c r="FR12" s="315"/>
      <c r="FS12" s="315"/>
      <c r="FT12" s="315"/>
      <c r="FU12" s="315"/>
      <c r="FV12" s="315"/>
      <c r="FW12" s="315"/>
      <c r="FX12" s="315"/>
      <c r="FY12" s="315"/>
      <c r="FZ12" s="315"/>
      <c r="GA12" s="315"/>
      <c r="GB12" s="315"/>
      <c r="GC12" s="315"/>
      <c r="GD12" s="315"/>
      <c r="GE12" s="315"/>
      <c r="GF12" s="315"/>
      <c r="GG12" s="315"/>
      <c r="GH12" s="315"/>
      <c r="GI12" s="315"/>
      <c r="GJ12" s="315"/>
      <c r="GK12" s="315"/>
      <c r="GL12" s="315"/>
      <c r="GM12" s="315"/>
      <c r="GN12" s="315"/>
      <c r="GO12" s="315"/>
      <c r="GP12" s="315"/>
      <c r="GQ12" s="315"/>
      <c r="GR12" s="315"/>
      <c r="GS12" s="315"/>
      <c r="GT12" s="315"/>
      <c r="GU12" s="315"/>
      <c r="GV12" s="315"/>
      <c r="GW12" s="315"/>
      <c r="GX12" s="315"/>
      <c r="GY12" s="315"/>
      <c r="GZ12" s="315"/>
      <c r="HA12" s="315"/>
      <c r="HB12" s="315"/>
      <c r="HC12" s="315"/>
      <c r="HD12" s="315"/>
      <c r="HE12" s="315"/>
      <c r="HF12" s="315"/>
      <c r="HG12" s="315"/>
      <c r="HH12" s="315"/>
      <c r="HI12" s="315"/>
      <c r="HJ12" s="315"/>
      <c r="HK12" s="315"/>
      <c r="HL12" s="315"/>
      <c r="HM12" s="315"/>
    </row>
    <row r="13" spans="1:221" s="312" customFormat="1" x14ac:dyDescent="0.25">
      <c r="A13" s="311"/>
      <c r="B13" s="379"/>
      <c r="F13" s="315"/>
      <c r="G13" s="315"/>
      <c r="H13" s="315"/>
      <c r="I13" s="315"/>
      <c r="J13" s="315"/>
      <c r="K13" s="315"/>
      <c r="L13" s="315"/>
      <c r="M13" s="380"/>
      <c r="N13" s="380"/>
      <c r="O13" s="380"/>
      <c r="P13" s="380" t="s">
        <v>43</v>
      </c>
      <c r="Q13" s="381"/>
      <c r="R13" s="381"/>
      <c r="S13" s="314"/>
      <c r="T13" s="314"/>
      <c r="U13" s="314"/>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A13" s="315"/>
      <c r="GB13" s="315"/>
      <c r="GC13" s="315"/>
      <c r="GD13" s="315"/>
      <c r="GE13" s="315"/>
      <c r="GF13" s="315"/>
      <c r="GG13" s="315"/>
      <c r="GH13" s="315"/>
      <c r="GI13" s="315"/>
      <c r="GJ13" s="315"/>
      <c r="GK13" s="315"/>
      <c r="GL13" s="315"/>
      <c r="GM13" s="315"/>
      <c r="GN13" s="315"/>
      <c r="GO13" s="315"/>
      <c r="GP13" s="315"/>
      <c r="GQ13" s="315"/>
      <c r="GR13" s="315"/>
      <c r="GS13" s="315"/>
      <c r="GT13" s="315"/>
      <c r="GU13" s="315"/>
      <c r="GV13" s="315"/>
      <c r="GW13" s="315"/>
      <c r="GX13" s="315"/>
      <c r="GY13" s="315"/>
      <c r="GZ13" s="315"/>
      <c r="HA13" s="315"/>
      <c r="HB13" s="315"/>
      <c r="HC13" s="315"/>
      <c r="HD13" s="315"/>
      <c r="HE13" s="315"/>
      <c r="HF13" s="315"/>
      <c r="HG13" s="315"/>
      <c r="HH13" s="315"/>
      <c r="HI13" s="315"/>
      <c r="HJ13" s="315"/>
      <c r="HK13" s="315"/>
      <c r="HL13" s="315"/>
      <c r="HM13" s="315"/>
    </row>
    <row r="14" spans="1:221" s="312" customFormat="1" x14ac:dyDescent="0.25">
      <c r="A14" s="311"/>
      <c r="B14" s="379"/>
      <c r="F14" s="315"/>
      <c r="G14" s="315"/>
      <c r="H14" s="315"/>
      <c r="I14" s="315"/>
      <c r="J14" s="315"/>
      <c r="K14" s="315"/>
      <c r="L14" s="315"/>
      <c r="M14" s="380"/>
      <c r="N14" s="380"/>
      <c r="O14" s="380"/>
      <c r="P14" s="380" t="s">
        <v>43</v>
      </c>
      <c r="Q14" s="381"/>
      <c r="R14" s="381"/>
      <c r="S14" s="314"/>
      <c r="T14" s="314"/>
      <c r="U14" s="314"/>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A14" s="315"/>
      <c r="GB14" s="315"/>
      <c r="GC14" s="315"/>
      <c r="GD14" s="315"/>
      <c r="GE14" s="315"/>
      <c r="GF14" s="315"/>
      <c r="GG14" s="315"/>
      <c r="GH14" s="315"/>
      <c r="GI14" s="315"/>
      <c r="GJ14" s="315"/>
      <c r="GK14" s="315"/>
      <c r="GL14" s="315"/>
      <c r="GM14" s="315"/>
      <c r="GN14" s="315"/>
      <c r="GO14" s="315"/>
      <c r="GP14" s="315"/>
      <c r="GQ14" s="315"/>
      <c r="GR14" s="315"/>
      <c r="GS14" s="315"/>
      <c r="GT14" s="315"/>
      <c r="GU14" s="315"/>
      <c r="GV14" s="315"/>
      <c r="GW14" s="315"/>
      <c r="GX14" s="315"/>
      <c r="GY14" s="315"/>
      <c r="GZ14" s="315"/>
      <c r="HA14" s="315"/>
      <c r="HB14" s="315"/>
      <c r="HC14" s="315"/>
      <c r="HD14" s="315"/>
      <c r="HE14" s="315"/>
      <c r="HF14" s="315"/>
      <c r="HG14" s="315"/>
      <c r="HH14" s="315"/>
      <c r="HI14" s="315"/>
      <c r="HJ14" s="315"/>
      <c r="HK14" s="315"/>
      <c r="HL14" s="315"/>
      <c r="HM14" s="315"/>
    </row>
    <row r="15" spans="1:221" s="312" customFormat="1" x14ac:dyDescent="0.25">
      <c r="A15" s="311"/>
      <c r="B15" s="379"/>
      <c r="F15" s="315"/>
      <c r="G15" s="315"/>
      <c r="H15" s="315"/>
      <c r="I15" s="315"/>
      <c r="J15" s="315"/>
      <c r="K15" s="315"/>
      <c r="L15" s="315"/>
      <c r="M15" s="380"/>
      <c r="N15" s="380"/>
      <c r="O15" s="380"/>
      <c r="P15" s="380" t="s">
        <v>43</v>
      </c>
      <c r="Q15" s="381"/>
      <c r="R15" s="381"/>
      <c r="S15" s="314"/>
      <c r="T15" s="314"/>
      <c r="U15" s="314"/>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row>
    <row r="16" spans="1:221" s="312" customFormat="1" x14ac:dyDescent="0.25">
      <c r="A16" s="311"/>
      <c r="B16" s="379"/>
      <c r="F16" s="315"/>
      <c r="G16" s="315"/>
      <c r="H16" s="315"/>
      <c r="I16" s="315"/>
      <c r="J16" s="315"/>
      <c r="K16" s="315"/>
      <c r="L16" s="315"/>
      <c r="M16" s="380"/>
      <c r="N16" s="380"/>
      <c r="O16" s="380"/>
      <c r="P16" s="380" t="s">
        <v>43</v>
      </c>
      <c r="Q16" s="381"/>
      <c r="R16" s="381"/>
      <c r="S16" s="314"/>
      <c r="T16" s="314"/>
      <c r="U16" s="314"/>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row>
    <row r="17" spans="1:221" s="312" customFormat="1" x14ac:dyDescent="0.25">
      <c r="A17" s="311"/>
      <c r="B17" s="379"/>
      <c r="F17" s="315"/>
      <c r="G17" s="315"/>
      <c r="H17" s="315"/>
      <c r="I17" s="315"/>
      <c r="J17" s="315"/>
      <c r="K17" s="315"/>
      <c r="L17" s="315"/>
      <c r="M17" s="380"/>
      <c r="N17" s="380"/>
      <c r="O17" s="380"/>
      <c r="P17" s="380" t="s">
        <v>43</v>
      </c>
      <c r="Q17" s="381"/>
      <c r="R17" s="381"/>
      <c r="S17" s="314"/>
      <c r="T17" s="314"/>
      <c r="U17" s="314"/>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315"/>
      <c r="GR17" s="315"/>
      <c r="GS17" s="315"/>
      <c r="GT17" s="315"/>
      <c r="GU17" s="315"/>
      <c r="GV17" s="315"/>
      <c r="GW17" s="315"/>
      <c r="GX17" s="315"/>
      <c r="GY17" s="315"/>
      <c r="GZ17" s="315"/>
      <c r="HA17" s="315"/>
      <c r="HB17" s="315"/>
      <c r="HC17" s="315"/>
      <c r="HD17" s="315"/>
      <c r="HE17" s="315"/>
      <c r="HF17" s="315"/>
      <c r="HG17" s="315"/>
      <c r="HH17" s="315"/>
      <c r="HI17" s="315"/>
      <c r="HJ17" s="315"/>
      <c r="HK17" s="315"/>
      <c r="HL17" s="315"/>
      <c r="HM17" s="315"/>
    </row>
    <row r="18" spans="1:221" s="312" customFormat="1" x14ac:dyDescent="0.25">
      <c r="A18" s="311"/>
      <c r="B18" s="379"/>
      <c r="F18" s="315"/>
      <c r="G18" s="315"/>
      <c r="H18" s="315"/>
      <c r="I18" s="315"/>
      <c r="J18" s="315"/>
      <c r="K18" s="315"/>
      <c r="L18" s="315"/>
      <c r="M18" s="380"/>
      <c r="N18" s="380"/>
      <c r="O18" s="380"/>
      <c r="P18" s="380" t="s">
        <v>43</v>
      </c>
      <c r="Q18" s="381"/>
      <c r="R18" s="381"/>
      <c r="S18" s="314"/>
      <c r="T18" s="314"/>
      <c r="U18" s="314"/>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row>
    <row r="19" spans="1:221" s="312" customFormat="1" x14ac:dyDescent="0.25">
      <c r="A19" s="311"/>
      <c r="B19" s="379"/>
      <c r="F19" s="315"/>
      <c r="G19" s="315"/>
      <c r="H19" s="315"/>
      <c r="I19" s="315"/>
      <c r="J19" s="315"/>
      <c r="K19" s="315"/>
      <c r="L19" s="315"/>
      <c r="M19" s="380"/>
      <c r="N19" s="380"/>
      <c r="O19" s="380"/>
      <c r="P19" s="380" t="s">
        <v>43</v>
      </c>
      <c r="Q19" s="381"/>
      <c r="R19" s="381"/>
      <c r="S19" s="314"/>
      <c r="T19" s="314"/>
      <c r="U19" s="314"/>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row>
    <row r="20" spans="1:221" s="312" customFormat="1" x14ac:dyDescent="0.25">
      <c r="A20" s="311"/>
      <c r="B20" s="379"/>
      <c r="F20" s="315"/>
      <c r="G20" s="315"/>
      <c r="H20" s="315"/>
      <c r="I20" s="315"/>
      <c r="J20" s="315"/>
      <c r="K20" s="315"/>
      <c r="L20" s="315"/>
      <c r="M20" s="380"/>
      <c r="N20" s="380"/>
      <c r="O20" s="380"/>
      <c r="P20" s="380" t="s">
        <v>43</v>
      </c>
      <c r="Q20" s="381"/>
      <c r="R20" s="381"/>
      <c r="S20" s="314"/>
      <c r="T20" s="314"/>
      <c r="U20" s="314"/>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row>
    <row r="21" spans="1:221" s="312" customFormat="1" x14ac:dyDescent="0.25">
      <c r="A21" s="311"/>
      <c r="B21" s="379"/>
      <c r="F21" s="315"/>
      <c r="G21" s="315"/>
      <c r="H21" s="315"/>
      <c r="I21" s="315"/>
      <c r="J21" s="315"/>
      <c r="K21" s="315"/>
      <c r="L21" s="315"/>
      <c r="M21" s="380"/>
      <c r="N21" s="380"/>
      <c r="O21" s="380"/>
      <c r="P21" s="380" t="s">
        <v>43</v>
      </c>
      <c r="Q21" s="381"/>
      <c r="R21" s="381"/>
      <c r="S21" s="314"/>
      <c r="T21" s="314"/>
      <c r="U21" s="314"/>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5"/>
      <c r="DH21" s="315"/>
      <c r="DI21" s="315"/>
      <c r="DJ21" s="315"/>
      <c r="DK21" s="315"/>
      <c r="DL21" s="315"/>
      <c r="DM21" s="315"/>
      <c r="DN21" s="315"/>
      <c r="DO21" s="315"/>
      <c r="DP21" s="315"/>
      <c r="DQ21" s="315"/>
      <c r="DR21" s="315"/>
      <c r="DS21" s="315"/>
      <c r="DT21" s="315"/>
      <c r="DU21" s="315"/>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15"/>
      <c r="GK21" s="315"/>
      <c r="GL21" s="315"/>
      <c r="GM21" s="315"/>
      <c r="GN21" s="315"/>
      <c r="GO21" s="315"/>
      <c r="GP21" s="315"/>
      <c r="GQ21" s="315"/>
      <c r="GR21" s="315"/>
      <c r="GS21" s="315"/>
      <c r="GT21" s="315"/>
      <c r="GU21" s="315"/>
      <c r="GV21" s="315"/>
      <c r="GW21" s="315"/>
      <c r="GX21" s="315"/>
      <c r="GY21" s="315"/>
      <c r="GZ21" s="315"/>
      <c r="HA21" s="315"/>
      <c r="HB21" s="315"/>
      <c r="HC21" s="315"/>
      <c r="HD21" s="315"/>
      <c r="HE21" s="315"/>
      <c r="HF21" s="315"/>
      <c r="HG21" s="315"/>
      <c r="HH21" s="315"/>
      <c r="HI21" s="315"/>
      <c r="HJ21" s="315"/>
      <c r="HK21" s="315"/>
      <c r="HL21" s="315"/>
      <c r="HM21" s="315"/>
    </row>
    <row r="22" spans="1:221" s="330" customFormat="1" x14ac:dyDescent="0.25">
      <c r="A22" s="311"/>
      <c r="B22" s="373"/>
      <c r="F22" s="331"/>
      <c r="G22" s="331"/>
      <c r="H22" s="331"/>
      <c r="I22" s="331"/>
      <c r="J22" s="331"/>
      <c r="K22" s="331"/>
      <c r="L22" s="331"/>
      <c r="M22" s="332"/>
      <c r="N22" s="332"/>
      <c r="O22" s="332"/>
      <c r="P22" s="332" t="s">
        <v>43</v>
      </c>
      <c r="Q22" s="320"/>
      <c r="R22" s="320"/>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row>
    <row r="23" spans="1:221" s="330" customFormat="1" x14ac:dyDescent="0.25">
      <c r="A23" s="311"/>
      <c r="B23" s="373"/>
      <c r="F23" s="331"/>
      <c r="G23" s="331"/>
      <c r="H23" s="331"/>
      <c r="I23" s="331"/>
      <c r="J23" s="331"/>
      <c r="K23" s="331"/>
      <c r="L23" s="331"/>
      <c r="M23" s="332"/>
      <c r="N23" s="332"/>
      <c r="O23" s="332"/>
      <c r="P23" s="332"/>
      <c r="Q23" s="320"/>
      <c r="R23" s="320"/>
      <c r="S23" s="333"/>
      <c r="T23" s="333"/>
      <c r="U23" s="333"/>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row>
    <row r="24" spans="1:221" s="330" customFormat="1" x14ac:dyDescent="0.25">
      <c r="A24" s="311"/>
      <c r="B24" s="373"/>
      <c r="F24" s="331"/>
      <c r="G24" s="331"/>
      <c r="H24" s="331"/>
      <c r="I24" s="331"/>
      <c r="J24" s="331"/>
      <c r="K24" s="331"/>
      <c r="L24" s="331"/>
      <c r="M24" s="332"/>
      <c r="N24" s="332"/>
      <c r="O24" s="332"/>
      <c r="P24" s="332"/>
      <c r="Q24" s="320"/>
      <c r="R24" s="320"/>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row>
    <row r="25" spans="1:221" s="330" customFormat="1" x14ac:dyDescent="0.25">
      <c r="A25" s="311"/>
      <c r="B25" s="373"/>
      <c r="F25" s="331"/>
      <c r="G25" s="331"/>
      <c r="H25" s="331"/>
      <c r="I25" s="331"/>
      <c r="J25" s="331"/>
      <c r="K25" s="331"/>
      <c r="L25" s="331"/>
      <c r="M25" s="332"/>
      <c r="N25" s="332"/>
      <c r="O25" s="332"/>
      <c r="P25" s="332"/>
      <c r="Q25" s="320"/>
      <c r="R25" s="320"/>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row>
    <row r="26" spans="1:221" s="330" customFormat="1" x14ac:dyDescent="0.25">
      <c r="A26" s="311"/>
      <c r="F26" s="331"/>
      <c r="G26" s="331"/>
      <c r="H26" s="331"/>
      <c r="I26" s="331"/>
      <c r="J26" s="331"/>
      <c r="K26" s="331"/>
      <c r="L26" s="331"/>
      <c r="M26" s="332"/>
      <c r="N26" s="332"/>
      <c r="O26" s="332"/>
      <c r="P26" s="332"/>
      <c r="Q26" s="320"/>
      <c r="R26" s="320"/>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row>
    <row r="27" spans="1:221" s="330" customFormat="1" x14ac:dyDescent="0.25">
      <c r="A27" s="311"/>
      <c r="F27" s="331"/>
      <c r="G27" s="331"/>
      <c r="H27" s="331"/>
      <c r="I27" s="331"/>
      <c r="J27" s="331"/>
      <c r="K27" s="331"/>
      <c r="L27" s="331"/>
      <c r="M27" s="332"/>
      <c r="N27" s="332"/>
      <c r="O27" s="332"/>
      <c r="P27" s="332"/>
      <c r="Q27" s="320"/>
      <c r="R27" s="320"/>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row>
    <row r="28" spans="1:221" s="330" customFormat="1" x14ac:dyDescent="0.25">
      <c r="A28" s="311"/>
      <c r="F28" s="331"/>
      <c r="G28" s="331"/>
      <c r="H28" s="331"/>
      <c r="I28" s="331"/>
      <c r="J28" s="331"/>
      <c r="K28" s="331"/>
      <c r="L28" s="331"/>
      <c r="M28" s="332"/>
      <c r="N28" s="332"/>
      <c r="O28" s="332"/>
      <c r="P28" s="332"/>
      <c r="Q28" s="320"/>
      <c r="R28" s="320"/>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row>
    <row r="29" spans="1:221" s="330" customFormat="1" x14ac:dyDescent="0.25">
      <c r="A29" s="311"/>
      <c r="F29" s="331"/>
      <c r="G29" s="331"/>
      <c r="H29" s="331"/>
      <c r="I29" s="331"/>
      <c r="J29" s="331"/>
      <c r="K29" s="331"/>
      <c r="L29" s="331"/>
      <c r="M29" s="332"/>
      <c r="N29" s="332"/>
      <c r="O29" s="332"/>
      <c r="P29" s="332"/>
      <c r="Q29" s="320"/>
      <c r="R29" s="320"/>
      <c r="S29" s="333"/>
      <c r="T29" s="333"/>
      <c r="U29" s="333"/>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row>
    <row r="30" spans="1:221" s="330" customFormat="1" x14ac:dyDescent="0.25">
      <c r="A30" s="311"/>
      <c r="F30" s="331"/>
      <c r="G30" s="331"/>
      <c r="H30" s="331"/>
      <c r="I30" s="331"/>
      <c r="J30" s="331"/>
      <c r="K30" s="331"/>
      <c r="L30" s="331"/>
      <c r="M30" s="332"/>
      <c r="N30" s="332"/>
      <c r="O30" s="332"/>
      <c r="P30" s="332"/>
      <c r="Q30" s="320"/>
      <c r="R30" s="320"/>
      <c r="S30" s="333"/>
      <c r="T30" s="333"/>
      <c r="U30" s="333"/>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row>
    <row r="31" spans="1:221" s="330" customFormat="1" x14ac:dyDescent="0.25">
      <c r="A31" s="311"/>
      <c r="F31" s="331"/>
      <c r="G31" s="331"/>
      <c r="H31" s="331"/>
      <c r="I31" s="331"/>
      <c r="J31" s="331"/>
      <c r="K31" s="331"/>
      <c r="L31" s="331"/>
      <c r="M31" s="332"/>
      <c r="N31" s="332"/>
      <c r="O31" s="332"/>
      <c r="P31" s="332"/>
      <c r="Q31" s="320"/>
      <c r="R31" s="320"/>
      <c r="S31" s="333"/>
      <c r="T31" s="333"/>
      <c r="U31" s="333"/>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row>
    <row r="32" spans="1:221" s="330" customFormat="1" x14ac:dyDescent="0.25">
      <c r="A32" s="311"/>
      <c r="F32" s="331"/>
      <c r="G32" s="331"/>
      <c r="H32" s="331"/>
      <c r="I32" s="331"/>
      <c r="J32" s="331"/>
      <c r="K32" s="331"/>
      <c r="L32" s="331"/>
      <c r="M32" s="332"/>
      <c r="N32" s="332"/>
      <c r="O32" s="332"/>
      <c r="P32" s="332"/>
      <c r="Q32" s="320"/>
      <c r="R32" s="320"/>
      <c r="S32" s="333"/>
      <c r="T32" s="333"/>
      <c r="U32" s="333"/>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row>
    <row r="33" spans="1:221" s="330" customFormat="1" x14ac:dyDescent="0.25">
      <c r="A33" s="311"/>
      <c r="F33" s="331"/>
      <c r="G33" s="331"/>
      <c r="H33" s="331"/>
      <c r="I33" s="331"/>
      <c r="J33" s="331"/>
      <c r="K33" s="331"/>
      <c r="L33" s="331"/>
      <c r="M33" s="332"/>
      <c r="N33" s="332"/>
      <c r="O33" s="332"/>
      <c r="P33" s="332"/>
      <c r="Q33" s="320"/>
      <c r="R33" s="320"/>
      <c r="S33" s="333"/>
      <c r="T33" s="333"/>
      <c r="U33" s="333"/>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row>
    <row r="34" spans="1:221" s="330" customFormat="1" x14ac:dyDescent="0.25">
      <c r="A34" s="311"/>
      <c r="F34" s="331"/>
      <c r="G34" s="331"/>
      <c r="H34" s="331"/>
      <c r="I34" s="331"/>
      <c r="J34" s="331"/>
      <c r="K34" s="331"/>
      <c r="L34" s="331"/>
      <c r="M34" s="332"/>
      <c r="N34" s="332"/>
      <c r="O34" s="332"/>
      <c r="P34" s="332"/>
      <c r="Q34" s="320"/>
      <c r="R34" s="320"/>
      <c r="S34" s="333"/>
      <c r="T34" s="333"/>
      <c r="U34" s="333"/>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row>
    <row r="35" spans="1:221" s="330" customFormat="1" x14ac:dyDescent="0.25">
      <c r="A35" s="311"/>
      <c r="F35" s="331"/>
      <c r="G35" s="331"/>
      <c r="H35" s="331"/>
      <c r="I35" s="331"/>
      <c r="J35" s="331"/>
      <c r="K35" s="331"/>
      <c r="L35" s="331"/>
      <c r="M35" s="332"/>
      <c r="N35" s="332"/>
      <c r="O35" s="332"/>
      <c r="P35" s="332"/>
      <c r="Q35" s="320"/>
      <c r="R35" s="320"/>
      <c r="S35" s="333"/>
      <c r="T35" s="333"/>
      <c r="U35" s="333"/>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row>
    <row r="36" spans="1:221" s="330" customFormat="1" x14ac:dyDescent="0.25">
      <c r="A36" s="311"/>
      <c r="F36" s="331"/>
      <c r="G36" s="331"/>
      <c r="H36" s="331"/>
      <c r="I36" s="331"/>
      <c r="J36" s="331"/>
      <c r="K36" s="331"/>
      <c r="L36" s="331"/>
      <c r="M36" s="332"/>
      <c r="N36" s="332"/>
      <c r="O36" s="332"/>
      <c r="P36" s="332"/>
      <c r="Q36" s="320"/>
      <c r="R36" s="320"/>
      <c r="S36" s="333"/>
      <c r="T36" s="333"/>
      <c r="U36" s="333"/>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row>
    <row r="37" spans="1:221" s="330" customFormat="1" x14ac:dyDescent="0.25">
      <c r="A37" s="311"/>
      <c r="F37" s="331"/>
      <c r="G37" s="331"/>
      <c r="H37" s="331"/>
      <c r="I37" s="331"/>
      <c r="J37" s="331"/>
      <c r="K37" s="331"/>
      <c r="L37" s="331"/>
      <c r="M37" s="332"/>
      <c r="N37" s="332"/>
      <c r="O37" s="332"/>
      <c r="P37" s="332"/>
      <c r="Q37" s="320"/>
      <c r="R37" s="320"/>
      <c r="S37" s="333"/>
      <c r="T37" s="333"/>
      <c r="U37" s="333"/>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row>
    <row r="38" spans="1:221" s="330" customFormat="1" x14ac:dyDescent="0.25">
      <c r="A38" s="311"/>
      <c r="F38" s="331"/>
      <c r="G38" s="331"/>
      <c r="H38" s="331"/>
      <c r="I38" s="331"/>
      <c r="J38" s="331"/>
      <c r="K38" s="331"/>
      <c r="L38" s="331"/>
      <c r="M38" s="332"/>
      <c r="N38" s="332"/>
      <c r="O38" s="332"/>
      <c r="P38" s="332"/>
      <c r="Q38" s="320"/>
      <c r="R38" s="320"/>
      <c r="S38" s="333"/>
      <c r="T38" s="333"/>
      <c r="U38" s="333"/>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row>
    <row r="39" spans="1:221" s="330" customFormat="1" x14ac:dyDescent="0.25">
      <c r="A39" s="311"/>
      <c r="F39" s="331"/>
      <c r="G39" s="331"/>
      <c r="H39" s="331"/>
      <c r="I39" s="331"/>
      <c r="J39" s="331"/>
      <c r="K39" s="331"/>
      <c r="L39" s="331"/>
      <c r="M39" s="332"/>
      <c r="N39" s="332"/>
      <c r="O39" s="332"/>
      <c r="P39" s="332"/>
      <c r="Q39" s="320"/>
      <c r="R39" s="320"/>
      <c r="S39" s="333"/>
      <c r="T39" s="333"/>
      <c r="U39" s="333"/>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row>
    <row r="40" spans="1:221" s="330" customFormat="1" x14ac:dyDescent="0.25">
      <c r="A40" s="311"/>
      <c r="F40" s="331"/>
      <c r="G40" s="331"/>
      <c r="H40" s="331"/>
      <c r="I40" s="331"/>
      <c r="J40" s="331"/>
      <c r="K40" s="331"/>
      <c r="L40" s="331"/>
      <c r="M40" s="332"/>
      <c r="N40" s="332"/>
      <c r="O40" s="332"/>
      <c r="P40" s="332"/>
      <c r="Q40" s="320"/>
      <c r="R40" s="320"/>
      <c r="S40" s="333"/>
      <c r="T40" s="333"/>
      <c r="U40" s="333"/>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row>
    <row r="41" spans="1:221" s="330" customFormat="1" x14ac:dyDescent="0.25">
      <c r="A41" s="311"/>
      <c r="F41" s="331"/>
      <c r="G41" s="331"/>
      <c r="H41" s="331"/>
      <c r="I41" s="331"/>
      <c r="J41" s="331"/>
      <c r="K41" s="331"/>
      <c r="L41" s="331"/>
      <c r="M41" s="332"/>
      <c r="N41" s="332"/>
      <c r="O41" s="332"/>
      <c r="P41" s="332"/>
      <c r="Q41" s="320"/>
      <c r="R41" s="320"/>
      <c r="S41" s="333"/>
      <c r="T41" s="333"/>
      <c r="U41" s="333"/>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row>
    <row r="42" spans="1:221" s="330" customFormat="1" x14ac:dyDescent="0.25">
      <c r="A42" s="311"/>
      <c r="F42" s="331"/>
      <c r="G42" s="331"/>
      <c r="H42" s="331"/>
      <c r="I42" s="331"/>
      <c r="J42" s="331"/>
      <c r="K42" s="331"/>
      <c r="L42" s="331"/>
      <c r="M42" s="332"/>
      <c r="N42" s="332"/>
      <c r="O42" s="332"/>
      <c r="P42" s="332"/>
      <c r="Q42" s="320"/>
      <c r="R42" s="320"/>
      <c r="S42" s="333"/>
      <c r="T42" s="333"/>
      <c r="U42" s="333"/>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row>
    <row r="43" spans="1:221" s="330" customFormat="1" x14ac:dyDescent="0.25">
      <c r="A43" s="311"/>
      <c r="F43" s="331"/>
      <c r="G43" s="331"/>
      <c r="H43" s="331"/>
      <c r="I43" s="331"/>
      <c r="J43" s="331"/>
      <c r="K43" s="331"/>
      <c r="L43" s="331"/>
      <c r="M43" s="332"/>
      <c r="N43" s="332"/>
      <c r="O43" s="332"/>
      <c r="P43" s="332"/>
      <c r="Q43" s="320"/>
      <c r="R43" s="320"/>
      <c r="S43" s="333"/>
      <c r="T43" s="333"/>
      <c r="U43" s="333"/>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row>
    <row r="44" spans="1:221" s="330" customFormat="1" x14ac:dyDescent="0.25">
      <c r="A44" s="311"/>
      <c r="F44" s="331"/>
      <c r="G44" s="331"/>
      <c r="H44" s="331"/>
      <c r="I44" s="331"/>
      <c r="J44" s="331"/>
      <c r="K44" s="331"/>
      <c r="L44" s="331"/>
      <c r="M44" s="332"/>
      <c r="N44" s="332"/>
      <c r="O44" s="332"/>
      <c r="P44" s="332"/>
      <c r="Q44" s="320"/>
      <c r="R44" s="320"/>
      <c r="S44" s="333"/>
      <c r="T44" s="333"/>
      <c r="U44" s="333"/>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row>
    <row r="45" spans="1:221" s="330" customFormat="1" x14ac:dyDescent="0.25">
      <c r="A45" s="311"/>
      <c r="F45" s="331"/>
      <c r="G45" s="331"/>
      <c r="H45" s="331"/>
      <c r="I45" s="331"/>
      <c r="J45" s="331"/>
      <c r="K45" s="331"/>
      <c r="L45" s="331"/>
      <c r="M45" s="332"/>
      <c r="N45" s="332"/>
      <c r="O45" s="332"/>
      <c r="P45" s="332"/>
      <c r="Q45" s="320"/>
      <c r="R45" s="320"/>
      <c r="S45" s="333"/>
      <c r="T45" s="333"/>
      <c r="U45" s="333"/>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row>
    <row r="46" spans="1:221" s="330" customFormat="1" x14ac:dyDescent="0.25">
      <c r="A46" s="311"/>
      <c r="F46" s="331"/>
      <c r="G46" s="331"/>
      <c r="H46" s="331"/>
      <c r="I46" s="331"/>
      <c r="J46" s="331"/>
      <c r="K46" s="331"/>
      <c r="L46" s="331"/>
      <c r="M46" s="332"/>
      <c r="N46" s="332"/>
      <c r="O46" s="332"/>
      <c r="P46" s="332"/>
      <c r="Q46" s="320"/>
      <c r="R46" s="320"/>
      <c r="S46" s="333"/>
      <c r="T46" s="333"/>
      <c r="U46" s="333"/>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row>
    <row r="47" spans="1:221" s="330" customFormat="1" x14ac:dyDescent="0.25">
      <c r="A47" s="311"/>
      <c r="F47" s="331"/>
      <c r="G47" s="331"/>
      <c r="H47" s="331"/>
      <c r="I47" s="331"/>
      <c r="J47" s="331"/>
      <c r="K47" s="331"/>
      <c r="L47" s="331"/>
      <c r="M47" s="332"/>
      <c r="N47" s="332"/>
      <c r="O47" s="332"/>
      <c r="P47" s="332"/>
      <c r="Q47" s="320"/>
      <c r="R47" s="320"/>
      <c r="S47" s="333"/>
      <c r="T47" s="333"/>
      <c r="U47" s="333"/>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row>
    <row r="48" spans="1:221" s="330" customFormat="1" x14ac:dyDescent="0.25">
      <c r="A48" s="311"/>
      <c r="F48" s="331"/>
      <c r="G48" s="331"/>
      <c r="H48" s="331"/>
      <c r="I48" s="331"/>
      <c r="J48" s="331"/>
      <c r="K48" s="331"/>
      <c r="L48" s="331"/>
      <c r="M48" s="332"/>
      <c r="N48" s="332"/>
      <c r="O48" s="332"/>
      <c r="P48" s="332"/>
      <c r="Q48" s="320"/>
      <c r="R48" s="320"/>
      <c r="S48" s="333"/>
      <c r="T48" s="333"/>
      <c r="U48" s="333"/>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row>
    <row r="49" spans="1:221" s="330" customFormat="1" x14ac:dyDescent="0.25">
      <c r="A49" s="311"/>
      <c r="F49" s="331"/>
      <c r="G49" s="331"/>
      <c r="H49" s="331"/>
      <c r="I49" s="331"/>
      <c r="J49" s="331"/>
      <c r="K49" s="331"/>
      <c r="L49" s="331"/>
      <c r="M49" s="332"/>
      <c r="N49" s="332"/>
      <c r="O49" s="332"/>
      <c r="P49" s="332"/>
      <c r="Q49" s="320"/>
      <c r="R49" s="320"/>
      <c r="S49" s="333"/>
      <c r="T49" s="333"/>
      <c r="U49" s="333"/>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row>
    <row r="50" spans="1:221" s="330" customFormat="1" x14ac:dyDescent="0.25">
      <c r="A50" s="311"/>
      <c r="F50" s="331"/>
      <c r="G50" s="331"/>
      <c r="H50" s="331"/>
      <c r="I50" s="331"/>
      <c r="J50" s="331"/>
      <c r="K50" s="331"/>
      <c r="L50" s="331"/>
      <c r="M50" s="332"/>
      <c r="N50" s="332"/>
      <c r="O50" s="332"/>
      <c r="P50" s="332"/>
      <c r="Q50" s="320"/>
      <c r="R50" s="320"/>
      <c r="S50" s="333"/>
      <c r="T50" s="333"/>
      <c r="U50" s="333"/>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row>
    <row r="51" spans="1:221" s="330" customFormat="1" x14ac:dyDescent="0.25">
      <c r="A51" s="311"/>
      <c r="F51" s="331"/>
      <c r="G51" s="331"/>
      <c r="H51" s="331"/>
      <c r="I51" s="331"/>
      <c r="J51" s="331"/>
      <c r="K51" s="331"/>
      <c r="L51" s="331"/>
      <c r="M51" s="332"/>
      <c r="N51" s="332"/>
      <c r="O51" s="332"/>
      <c r="P51" s="332"/>
      <c r="Q51" s="320"/>
      <c r="R51" s="320"/>
      <c r="S51" s="333"/>
      <c r="T51" s="333"/>
      <c r="U51" s="333"/>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row>
    <row r="52" spans="1:221" s="330" customFormat="1" x14ac:dyDescent="0.25">
      <c r="A52" s="311"/>
      <c r="F52" s="331"/>
      <c r="G52" s="331"/>
      <c r="H52" s="331"/>
      <c r="I52" s="331"/>
      <c r="J52" s="331"/>
      <c r="K52" s="331"/>
      <c r="L52" s="331"/>
      <c r="M52" s="332"/>
      <c r="N52" s="332"/>
      <c r="O52" s="332"/>
      <c r="P52" s="332"/>
      <c r="Q52" s="320"/>
      <c r="R52" s="320"/>
      <c r="S52" s="333"/>
      <c r="T52" s="333"/>
      <c r="U52" s="333"/>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row>
    <row r="53" spans="1:221" s="330" customFormat="1" x14ac:dyDescent="0.25">
      <c r="A53" s="311"/>
      <c r="F53" s="331"/>
      <c r="G53" s="331"/>
      <c r="H53" s="331"/>
      <c r="I53" s="331"/>
      <c r="J53" s="331"/>
      <c r="K53" s="331"/>
      <c r="L53" s="331"/>
      <c r="M53" s="332"/>
      <c r="N53" s="332"/>
      <c r="O53" s="332"/>
      <c r="P53" s="332"/>
      <c r="Q53" s="320"/>
      <c r="R53" s="320"/>
      <c r="S53" s="333"/>
      <c r="T53" s="333"/>
      <c r="U53" s="333"/>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row>
    <row r="54" spans="1:221" s="330" customFormat="1" x14ac:dyDescent="0.25">
      <c r="A54" s="311"/>
      <c r="F54" s="331"/>
      <c r="G54" s="331"/>
      <c r="H54" s="331"/>
      <c r="I54" s="331"/>
      <c r="J54" s="331"/>
      <c r="K54" s="331"/>
      <c r="L54" s="331"/>
      <c r="M54" s="332"/>
      <c r="N54" s="332"/>
      <c r="O54" s="332"/>
      <c r="P54" s="332"/>
      <c r="Q54" s="320"/>
      <c r="R54" s="320"/>
      <c r="S54" s="333"/>
      <c r="T54" s="333"/>
      <c r="U54" s="333"/>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row>
    <row r="55" spans="1:221" s="330" customFormat="1" x14ac:dyDescent="0.25">
      <c r="A55" s="311"/>
      <c r="F55" s="331"/>
      <c r="G55" s="331"/>
      <c r="H55" s="331"/>
      <c r="I55" s="331"/>
      <c r="J55" s="331"/>
      <c r="K55" s="331"/>
      <c r="L55" s="331"/>
      <c r="M55" s="332"/>
      <c r="N55" s="332"/>
      <c r="O55" s="332"/>
      <c r="P55" s="332"/>
      <c r="Q55" s="320"/>
      <c r="R55" s="320"/>
      <c r="S55" s="333"/>
      <c r="T55" s="333"/>
      <c r="U55" s="333"/>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row>
    <row r="56" spans="1:221" s="330" customFormat="1" x14ac:dyDescent="0.25">
      <c r="A56" s="311"/>
      <c r="F56" s="331"/>
      <c r="G56" s="331"/>
      <c r="H56" s="331"/>
      <c r="I56" s="331"/>
      <c r="J56" s="331"/>
      <c r="K56" s="331"/>
      <c r="L56" s="331"/>
      <c r="M56" s="332"/>
      <c r="N56" s="332"/>
      <c r="O56" s="332"/>
      <c r="P56" s="332"/>
      <c r="Q56" s="320"/>
      <c r="R56" s="320"/>
      <c r="S56" s="333"/>
      <c r="T56" s="333"/>
      <c r="U56" s="333"/>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row>
    <row r="57" spans="1:221" s="330" customFormat="1" x14ac:dyDescent="0.25">
      <c r="A57" s="311"/>
      <c r="F57" s="331"/>
      <c r="G57" s="331"/>
      <c r="H57" s="331"/>
      <c r="I57" s="331"/>
      <c r="J57" s="331"/>
      <c r="K57" s="331"/>
      <c r="L57" s="331"/>
      <c r="M57" s="332"/>
      <c r="N57" s="332"/>
      <c r="O57" s="332"/>
      <c r="P57" s="332"/>
      <c r="Q57" s="320"/>
      <c r="R57" s="320"/>
      <c r="S57" s="333"/>
      <c r="T57" s="333"/>
      <c r="U57" s="333"/>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row>
    <row r="58" spans="1:221" s="330" customFormat="1" x14ac:dyDescent="0.25">
      <c r="A58" s="311"/>
      <c r="F58" s="331"/>
      <c r="G58" s="331"/>
      <c r="H58" s="331"/>
      <c r="I58" s="331"/>
      <c r="J58" s="331"/>
      <c r="K58" s="331"/>
      <c r="L58" s="331"/>
      <c r="M58" s="332"/>
      <c r="N58" s="332"/>
      <c r="O58" s="332"/>
      <c r="P58" s="332"/>
      <c r="Q58" s="320"/>
      <c r="R58" s="320"/>
      <c r="S58" s="333"/>
      <c r="T58" s="333"/>
      <c r="U58" s="333"/>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row>
    <row r="59" spans="1:221" s="330" customFormat="1" x14ac:dyDescent="0.25">
      <c r="A59" s="311"/>
      <c r="F59" s="331"/>
      <c r="G59" s="331"/>
      <c r="H59" s="331"/>
      <c r="I59" s="331"/>
      <c r="J59" s="331"/>
      <c r="K59" s="331"/>
      <c r="L59" s="331"/>
      <c r="M59" s="332"/>
      <c r="N59" s="332"/>
      <c r="O59" s="332"/>
      <c r="P59" s="332"/>
      <c r="Q59" s="320"/>
      <c r="R59" s="320"/>
      <c r="S59" s="333"/>
      <c r="T59" s="333"/>
      <c r="U59" s="333"/>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row>
    <row r="60" spans="1:221" s="330" customFormat="1" x14ac:dyDescent="0.25">
      <c r="A60" s="311"/>
      <c r="F60" s="331"/>
      <c r="G60" s="331"/>
      <c r="H60" s="331"/>
      <c r="I60" s="331"/>
      <c r="J60" s="331"/>
      <c r="K60" s="331"/>
      <c r="L60" s="331"/>
      <c r="M60" s="332"/>
      <c r="N60" s="332"/>
      <c r="O60" s="332"/>
      <c r="P60" s="332"/>
      <c r="Q60" s="320"/>
      <c r="R60" s="320"/>
      <c r="S60" s="333"/>
      <c r="T60" s="333"/>
      <c r="U60" s="333"/>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row>
    <row r="61" spans="1:221" s="330" customFormat="1" x14ac:dyDescent="0.25">
      <c r="A61" s="311"/>
      <c r="F61" s="331"/>
      <c r="G61" s="331"/>
      <c r="H61" s="331"/>
      <c r="I61" s="331"/>
      <c r="J61" s="331"/>
      <c r="K61" s="331"/>
      <c r="L61" s="331"/>
      <c r="M61" s="332"/>
      <c r="N61" s="332"/>
      <c r="O61" s="332"/>
      <c r="P61" s="332"/>
      <c r="Q61" s="320"/>
      <c r="R61" s="320"/>
      <c r="S61" s="333"/>
      <c r="T61" s="333"/>
      <c r="U61" s="333"/>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row>
    <row r="62" spans="1:221" s="330" customFormat="1" x14ac:dyDescent="0.25">
      <c r="A62" s="311"/>
      <c r="F62" s="331"/>
      <c r="G62" s="331"/>
      <c r="H62" s="331"/>
      <c r="I62" s="331"/>
      <c r="J62" s="331"/>
      <c r="K62" s="331"/>
      <c r="L62" s="331"/>
      <c r="M62" s="332"/>
      <c r="N62" s="332"/>
      <c r="O62" s="332"/>
      <c r="P62" s="332"/>
      <c r="Q62" s="320"/>
      <c r="R62" s="320"/>
      <c r="S62" s="333"/>
      <c r="T62" s="333"/>
      <c r="U62" s="333"/>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row>
    <row r="63" spans="1:221" s="330" customFormat="1" x14ac:dyDescent="0.25">
      <c r="A63" s="311"/>
      <c r="F63" s="331"/>
      <c r="G63" s="331"/>
      <c r="H63" s="331"/>
      <c r="I63" s="331"/>
      <c r="J63" s="331"/>
      <c r="K63" s="331"/>
      <c r="L63" s="331"/>
      <c r="M63" s="332"/>
      <c r="N63" s="332"/>
      <c r="O63" s="332"/>
      <c r="P63" s="332"/>
      <c r="Q63" s="320"/>
      <c r="R63" s="320"/>
      <c r="S63" s="333"/>
      <c r="T63" s="333"/>
      <c r="U63" s="333"/>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row>
    <row r="64" spans="1:221" s="330" customFormat="1" x14ac:dyDescent="0.25">
      <c r="A64" s="311"/>
      <c r="F64" s="331"/>
      <c r="G64" s="331"/>
      <c r="H64" s="331"/>
      <c r="I64" s="331"/>
      <c r="J64" s="331"/>
      <c r="K64" s="331"/>
      <c r="L64" s="331"/>
      <c r="M64" s="332"/>
      <c r="N64" s="332"/>
      <c r="O64" s="332"/>
      <c r="P64" s="332"/>
      <c r="Q64" s="320"/>
      <c r="R64" s="320"/>
      <c r="S64" s="333"/>
      <c r="T64" s="333"/>
      <c r="U64" s="333"/>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row>
    <row r="65" spans="1:221" s="330" customFormat="1" x14ac:dyDescent="0.25">
      <c r="A65" s="311"/>
      <c r="F65" s="331"/>
      <c r="G65" s="331"/>
      <c r="H65" s="331"/>
      <c r="I65" s="331"/>
      <c r="J65" s="331"/>
      <c r="K65" s="331"/>
      <c r="L65" s="331"/>
      <c r="M65" s="332"/>
      <c r="N65" s="332"/>
      <c r="O65" s="332"/>
      <c r="P65" s="332"/>
      <c r="Q65" s="320"/>
      <c r="R65" s="320"/>
      <c r="S65" s="333"/>
      <c r="T65" s="333"/>
      <c r="U65" s="333"/>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row>
    <row r="66" spans="1:221" s="330" customFormat="1" x14ac:dyDescent="0.25">
      <c r="A66" s="311"/>
      <c r="F66" s="331"/>
      <c r="G66" s="331"/>
      <c r="H66" s="331"/>
      <c r="I66" s="331"/>
      <c r="J66" s="331"/>
      <c r="K66" s="331"/>
      <c r="L66" s="331"/>
      <c r="M66" s="332"/>
      <c r="N66" s="332"/>
      <c r="O66" s="332"/>
      <c r="P66" s="332"/>
      <c r="Q66" s="320"/>
      <c r="R66" s="320"/>
      <c r="S66" s="333"/>
      <c r="T66" s="333"/>
      <c r="U66" s="333"/>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row>
    <row r="67" spans="1:221" s="330" customFormat="1" x14ac:dyDescent="0.25">
      <c r="A67" s="311"/>
      <c r="F67" s="331"/>
      <c r="G67" s="331"/>
      <c r="H67" s="331"/>
      <c r="I67" s="331"/>
      <c r="J67" s="331"/>
      <c r="K67" s="331"/>
      <c r="L67" s="331"/>
      <c r="M67" s="332"/>
      <c r="N67" s="332"/>
      <c r="O67" s="332"/>
      <c r="P67" s="332"/>
      <c r="Q67" s="320"/>
      <c r="R67" s="320"/>
      <c r="S67" s="333"/>
      <c r="T67" s="333"/>
      <c r="U67" s="333"/>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row>
    <row r="68" spans="1:221" s="330" customFormat="1" x14ac:dyDescent="0.25">
      <c r="A68" s="311"/>
      <c r="F68" s="331"/>
      <c r="G68" s="331"/>
      <c r="H68" s="331"/>
      <c r="I68" s="331"/>
      <c r="J68" s="331"/>
      <c r="K68" s="331"/>
      <c r="L68" s="331"/>
      <c r="M68" s="332"/>
      <c r="N68" s="332"/>
      <c r="O68" s="332"/>
      <c r="P68" s="332"/>
      <c r="Q68" s="320"/>
      <c r="R68" s="320"/>
      <c r="S68" s="333"/>
      <c r="T68" s="333"/>
      <c r="U68" s="333"/>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row>
    <row r="69" spans="1:221" s="330" customFormat="1" x14ac:dyDescent="0.25">
      <c r="A69" s="311"/>
      <c r="F69" s="331"/>
      <c r="G69" s="331"/>
      <c r="H69" s="331"/>
      <c r="I69" s="331"/>
      <c r="J69" s="331"/>
      <c r="K69" s="331"/>
      <c r="L69" s="331"/>
      <c r="M69" s="332"/>
      <c r="N69" s="332"/>
      <c r="O69" s="332"/>
      <c r="P69" s="332"/>
      <c r="Q69" s="320"/>
      <c r="R69" s="320"/>
      <c r="S69" s="333"/>
      <c r="T69" s="333"/>
      <c r="U69" s="333"/>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row>
    <row r="70" spans="1:221" s="330" customFormat="1" x14ac:dyDescent="0.25">
      <c r="A70" s="311"/>
      <c r="F70" s="331"/>
      <c r="G70" s="331"/>
      <c r="H70" s="331"/>
      <c r="I70" s="331"/>
      <c r="J70" s="331"/>
      <c r="K70" s="331"/>
      <c r="L70" s="331"/>
      <c r="M70" s="332"/>
      <c r="N70" s="332"/>
      <c r="O70" s="332"/>
      <c r="P70" s="332"/>
      <c r="Q70" s="320"/>
      <c r="R70" s="320"/>
      <c r="S70" s="333"/>
      <c r="T70" s="333"/>
      <c r="U70" s="333"/>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row>
    <row r="71" spans="1:221" s="330" customFormat="1" x14ac:dyDescent="0.25">
      <c r="A71" s="311"/>
      <c r="F71" s="331"/>
      <c r="G71" s="331"/>
      <c r="H71" s="331"/>
      <c r="I71" s="331"/>
      <c r="J71" s="331"/>
      <c r="K71" s="331"/>
      <c r="L71" s="331"/>
      <c r="M71" s="332"/>
      <c r="N71" s="332"/>
      <c r="O71" s="332"/>
      <c r="P71" s="332"/>
      <c r="Q71" s="320"/>
      <c r="R71" s="320"/>
      <c r="S71" s="333"/>
      <c r="T71" s="333"/>
      <c r="U71" s="333"/>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row>
    <row r="72" spans="1:221" s="330" customFormat="1" x14ac:dyDescent="0.25">
      <c r="A72" s="311"/>
      <c r="F72" s="331"/>
      <c r="G72" s="331"/>
      <c r="H72" s="331"/>
      <c r="I72" s="331"/>
      <c r="J72" s="331"/>
      <c r="K72" s="331"/>
      <c r="L72" s="331"/>
      <c r="M72" s="332"/>
      <c r="N72" s="332"/>
      <c r="O72" s="332"/>
      <c r="P72" s="332"/>
      <c r="Q72" s="320"/>
      <c r="R72" s="320"/>
      <c r="S72" s="333"/>
      <c r="T72" s="333"/>
      <c r="U72" s="333"/>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row>
    <row r="73" spans="1:221" s="330" customFormat="1" x14ac:dyDescent="0.25">
      <c r="A73" s="311"/>
      <c r="F73" s="331"/>
      <c r="G73" s="331"/>
      <c r="H73" s="331"/>
      <c r="I73" s="331"/>
      <c r="J73" s="331"/>
      <c r="K73" s="331"/>
      <c r="L73" s="331"/>
      <c r="M73" s="332"/>
      <c r="N73" s="332"/>
      <c r="O73" s="332"/>
      <c r="P73" s="332"/>
      <c r="Q73" s="320"/>
      <c r="R73" s="320"/>
      <c r="S73" s="333"/>
      <c r="T73" s="333"/>
      <c r="U73" s="333"/>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row>
    <row r="74" spans="1:221" s="330" customFormat="1" x14ac:dyDescent="0.25">
      <c r="A74" s="311"/>
      <c r="F74" s="331"/>
      <c r="G74" s="331"/>
      <c r="H74" s="331"/>
      <c r="I74" s="331"/>
      <c r="J74" s="331"/>
      <c r="K74" s="331"/>
      <c r="L74" s="331"/>
      <c r="M74" s="332"/>
      <c r="N74" s="332"/>
      <c r="O74" s="332"/>
      <c r="P74" s="332"/>
      <c r="Q74" s="320"/>
      <c r="R74" s="320"/>
      <c r="S74" s="333"/>
      <c r="T74" s="333"/>
      <c r="U74" s="333"/>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row>
    <row r="75" spans="1:221" s="330" customFormat="1" x14ac:dyDescent="0.25">
      <c r="A75" s="311"/>
      <c r="F75" s="331"/>
      <c r="G75" s="331"/>
      <c r="H75" s="331"/>
      <c r="I75" s="331"/>
      <c r="J75" s="331"/>
      <c r="K75" s="331"/>
      <c r="L75" s="331"/>
      <c r="M75" s="332"/>
      <c r="N75" s="332"/>
      <c r="O75" s="332"/>
      <c r="P75" s="332"/>
      <c r="Q75" s="320"/>
      <c r="R75" s="320"/>
      <c r="S75" s="333"/>
      <c r="T75" s="333"/>
      <c r="U75" s="333"/>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row>
    <row r="76" spans="1:221" s="330" customFormat="1" x14ac:dyDescent="0.25">
      <c r="A76" s="311"/>
      <c r="F76" s="331"/>
      <c r="G76" s="331"/>
      <c r="H76" s="331"/>
      <c r="I76" s="331"/>
      <c r="J76" s="331"/>
      <c r="K76" s="331"/>
      <c r="L76" s="331"/>
      <c r="M76" s="332"/>
      <c r="N76" s="332"/>
      <c r="O76" s="332"/>
      <c r="P76" s="332"/>
      <c r="Q76" s="320"/>
      <c r="R76" s="320"/>
      <c r="S76" s="333"/>
      <c r="T76" s="333"/>
      <c r="U76" s="333"/>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row>
    <row r="77" spans="1:221" s="330" customFormat="1" x14ac:dyDescent="0.25">
      <c r="A77" s="311"/>
      <c r="F77" s="331"/>
      <c r="G77" s="331"/>
      <c r="H77" s="331"/>
      <c r="I77" s="331"/>
      <c r="J77" s="331"/>
      <c r="K77" s="331"/>
      <c r="L77" s="331"/>
      <c r="M77" s="332"/>
      <c r="N77" s="332"/>
      <c r="O77" s="332"/>
      <c r="P77" s="332"/>
      <c r="Q77" s="320"/>
      <c r="R77" s="320"/>
      <c r="S77" s="333"/>
      <c r="T77" s="333"/>
      <c r="U77" s="333"/>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row>
    <row r="78" spans="1:221" s="330" customFormat="1" x14ac:dyDescent="0.25">
      <c r="A78" s="311"/>
      <c r="F78" s="331"/>
      <c r="G78" s="331"/>
      <c r="H78" s="331"/>
      <c r="I78" s="331"/>
      <c r="J78" s="331"/>
      <c r="K78" s="331"/>
      <c r="L78" s="331"/>
      <c r="M78" s="332"/>
      <c r="N78" s="332"/>
      <c r="O78" s="332"/>
      <c r="P78" s="332"/>
      <c r="Q78" s="320"/>
      <c r="R78" s="320"/>
      <c r="S78" s="333"/>
      <c r="T78" s="333"/>
      <c r="U78" s="333"/>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row>
    <row r="79" spans="1:221" s="330" customFormat="1" x14ac:dyDescent="0.25">
      <c r="A79" s="311"/>
      <c r="F79" s="331"/>
      <c r="G79" s="331"/>
      <c r="H79" s="331"/>
      <c r="I79" s="331"/>
      <c r="J79" s="331"/>
      <c r="K79" s="331"/>
      <c r="L79" s="331"/>
      <c r="M79" s="332"/>
      <c r="N79" s="332"/>
      <c r="O79" s="332"/>
      <c r="P79" s="332"/>
      <c r="Q79" s="320"/>
      <c r="R79" s="320"/>
      <c r="S79" s="333"/>
      <c r="T79" s="333"/>
      <c r="U79" s="333"/>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row>
  </sheetData>
  <autoFilter ref="C3:S6" xr:uid="{00000000-0009-0000-0000-000002000000}"/>
  <mergeCells count="8">
    <mergeCell ref="B9:E9"/>
    <mergeCell ref="C1:S1"/>
    <mergeCell ref="F2:G2"/>
    <mergeCell ref="H2:I2"/>
    <mergeCell ref="K2:L2"/>
    <mergeCell ref="M2:U2"/>
    <mergeCell ref="B2:E2"/>
    <mergeCell ref="B8:G8"/>
  </mergeCell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1"/>
  <sheetViews>
    <sheetView view="pageBreakPreview" zoomScaleNormal="100" zoomScaleSheetLayoutView="100" workbookViewId="0">
      <selection activeCell="B22" sqref="B22"/>
    </sheetView>
  </sheetViews>
  <sheetFormatPr baseColWidth="10" defaultColWidth="11" defaultRowHeight="12.75" x14ac:dyDescent="0.25"/>
  <cols>
    <col min="1" max="1" width="11" style="263"/>
    <col min="2" max="2" width="39.125" style="263" customWidth="1"/>
    <col min="3" max="3" width="31" style="263" customWidth="1"/>
    <col min="4" max="4" width="13.625" style="263" customWidth="1"/>
    <col min="5" max="6" width="16.75" style="263" bestFit="1" customWidth="1"/>
    <col min="7" max="7" width="19.125" style="263" customWidth="1"/>
    <col min="8" max="8" width="18.75" style="263" customWidth="1"/>
    <col min="9" max="9" width="11" style="263"/>
    <col min="10" max="11" width="16.75" style="263" bestFit="1" customWidth="1"/>
    <col min="12" max="12" width="21.25" style="263" customWidth="1"/>
    <col min="13" max="16384" width="11" style="263"/>
  </cols>
  <sheetData>
    <row r="1" spans="1:12" ht="15.75" x14ac:dyDescent="0.25">
      <c r="B1" s="432" t="s">
        <v>472</v>
      </c>
      <c r="C1" s="433"/>
      <c r="D1" s="433"/>
      <c r="E1" s="433"/>
      <c r="F1" s="433"/>
      <c r="G1" s="433"/>
      <c r="H1" s="434"/>
    </row>
    <row r="2" spans="1:12" ht="15.75" x14ac:dyDescent="0.25">
      <c r="B2" s="435" t="s">
        <v>436</v>
      </c>
      <c r="C2" s="436"/>
      <c r="D2" s="436"/>
      <c r="E2" s="436"/>
      <c r="F2" s="436"/>
      <c r="G2" s="436"/>
      <c r="H2" s="437"/>
    </row>
    <row r="3" spans="1:12" x14ac:dyDescent="0.25">
      <c r="B3" s="264" t="s">
        <v>437</v>
      </c>
      <c r="C3" s="265"/>
      <c r="D3" s="265"/>
      <c r="E3" s="265"/>
      <c r="F3" s="265"/>
      <c r="G3" s="265"/>
      <c r="H3" s="266"/>
    </row>
    <row r="4" spans="1:12" ht="38.25" x14ac:dyDescent="0.25">
      <c r="B4" s="288" t="s">
        <v>16</v>
      </c>
      <c r="C4" s="289" t="s">
        <v>438</v>
      </c>
      <c r="D4" s="289" t="s">
        <v>19</v>
      </c>
      <c r="E4" s="289" t="s">
        <v>439</v>
      </c>
      <c r="F4" s="267" t="s">
        <v>440</v>
      </c>
      <c r="G4" s="289" t="s">
        <v>473</v>
      </c>
      <c r="H4" s="268" t="s">
        <v>474</v>
      </c>
    </row>
    <row r="5" spans="1:12" ht="38.25" x14ac:dyDescent="0.25">
      <c r="A5" s="263">
        <v>9313</v>
      </c>
      <c r="B5" s="269" t="s">
        <v>600</v>
      </c>
      <c r="C5" s="270" t="s">
        <v>601</v>
      </c>
      <c r="D5" s="271" t="s">
        <v>602</v>
      </c>
      <c r="E5" s="389">
        <v>4826385070.9716883</v>
      </c>
      <c r="F5" s="390">
        <v>4733369314</v>
      </c>
      <c r="G5" s="391">
        <f>+E5-F5</f>
        <v>93015756.971688271</v>
      </c>
      <c r="H5" s="392">
        <f>+G5</f>
        <v>93015756.971688271</v>
      </c>
      <c r="J5" s="394"/>
      <c r="L5" s="394"/>
    </row>
    <row r="6" spans="1:12" ht="38.25" x14ac:dyDescent="0.25">
      <c r="A6" s="263">
        <v>9338</v>
      </c>
      <c r="B6" s="269" t="s">
        <v>603</v>
      </c>
      <c r="C6" s="270" t="s">
        <v>601</v>
      </c>
      <c r="D6" s="271" t="s">
        <v>604</v>
      </c>
      <c r="E6" s="389">
        <v>10113616335.25</v>
      </c>
      <c r="F6" s="390">
        <v>1361775332</v>
      </c>
      <c r="G6" s="391">
        <f t="shared" ref="G6:G20" si="0">+E6-F6</f>
        <v>8751841003.25</v>
      </c>
      <c r="H6" s="392">
        <v>3318436370</v>
      </c>
      <c r="J6" s="394"/>
      <c r="L6" s="394"/>
    </row>
    <row r="7" spans="1:12" ht="38.25" x14ac:dyDescent="0.25">
      <c r="A7" s="263">
        <v>9311</v>
      </c>
      <c r="B7" s="269" t="s">
        <v>605</v>
      </c>
      <c r="C7" s="270" t="s">
        <v>20</v>
      </c>
      <c r="D7" s="271" t="s">
        <v>606</v>
      </c>
      <c r="E7" s="389">
        <v>30873657728.799999</v>
      </c>
      <c r="F7" s="390">
        <v>30378393446.200001</v>
      </c>
      <c r="G7" s="391">
        <f t="shared" si="0"/>
        <v>495264282.59999847</v>
      </c>
      <c r="H7" s="392">
        <f>+G7</f>
        <v>495264282.59999847</v>
      </c>
      <c r="J7" s="394"/>
      <c r="L7" s="394"/>
    </row>
    <row r="8" spans="1:12" ht="51" x14ac:dyDescent="0.25">
      <c r="A8" s="263">
        <v>9304</v>
      </c>
      <c r="B8" s="269" t="s">
        <v>607</v>
      </c>
      <c r="C8" s="270" t="s">
        <v>608</v>
      </c>
      <c r="D8" s="271" t="s">
        <v>609</v>
      </c>
      <c r="E8" s="389">
        <v>14600486338.460001</v>
      </c>
      <c r="F8" s="390">
        <v>10659639783.24</v>
      </c>
      <c r="G8" s="391">
        <f t="shared" si="0"/>
        <v>3940846555.2200012</v>
      </c>
      <c r="H8" s="392">
        <f>+G8</f>
        <v>3940846555.2200012</v>
      </c>
      <c r="J8" s="394"/>
      <c r="L8" s="394"/>
    </row>
    <row r="9" spans="1:12" ht="51" x14ac:dyDescent="0.25">
      <c r="A9" s="263">
        <v>9315</v>
      </c>
      <c r="B9" s="269" t="s">
        <v>610</v>
      </c>
      <c r="C9" s="270" t="s">
        <v>650</v>
      </c>
      <c r="D9" s="271" t="s">
        <v>611</v>
      </c>
      <c r="E9" s="389">
        <v>4836566193</v>
      </c>
      <c r="F9" s="390">
        <v>4304183850</v>
      </c>
      <c r="G9" s="391">
        <f t="shared" si="0"/>
        <v>532382343</v>
      </c>
      <c r="H9" s="392">
        <v>532382343</v>
      </c>
      <c r="J9" s="394"/>
      <c r="L9" s="394"/>
    </row>
    <row r="10" spans="1:12" ht="51" x14ac:dyDescent="0.25">
      <c r="A10" s="263">
        <v>9322</v>
      </c>
      <c r="B10" s="269" t="s">
        <v>627</v>
      </c>
      <c r="C10" s="270" t="s">
        <v>612</v>
      </c>
      <c r="D10" s="271" t="s">
        <v>315</v>
      </c>
      <c r="E10" s="389">
        <v>10381726100</v>
      </c>
      <c r="F10" s="390">
        <v>9062364025</v>
      </c>
      <c r="G10" s="391">
        <f t="shared" si="0"/>
        <v>1319362075</v>
      </c>
      <c r="H10" s="392">
        <f>+G10</f>
        <v>1319362075</v>
      </c>
      <c r="J10" s="394"/>
      <c r="L10" s="394"/>
    </row>
    <row r="11" spans="1:12" ht="76.5" x14ac:dyDescent="0.25">
      <c r="A11" s="263">
        <v>9323</v>
      </c>
      <c r="B11" s="269" t="s">
        <v>283</v>
      </c>
      <c r="C11" s="270" t="s">
        <v>612</v>
      </c>
      <c r="D11" s="271" t="s">
        <v>639</v>
      </c>
      <c r="E11" s="389">
        <v>518300000</v>
      </c>
      <c r="F11" s="390">
        <v>381270408</v>
      </c>
      <c r="G11" s="391">
        <f t="shared" si="0"/>
        <v>137029592</v>
      </c>
      <c r="H11" s="392">
        <v>137029592</v>
      </c>
      <c r="J11" s="394"/>
      <c r="L11" s="394"/>
    </row>
    <row r="12" spans="1:12" ht="63.75" x14ac:dyDescent="0.25">
      <c r="A12" s="263">
        <v>9333</v>
      </c>
      <c r="B12" s="272" t="s">
        <v>615</v>
      </c>
      <c r="C12" s="270" t="s">
        <v>329</v>
      </c>
      <c r="D12" s="271" t="s">
        <v>614</v>
      </c>
      <c r="E12" s="389">
        <v>17004028000</v>
      </c>
      <c r="F12" s="390">
        <v>6112636724</v>
      </c>
      <c r="G12" s="391">
        <f t="shared" si="0"/>
        <v>10891391276</v>
      </c>
      <c r="H12" s="392">
        <v>6644242800</v>
      </c>
      <c r="J12" s="394"/>
      <c r="L12" s="394"/>
    </row>
    <row r="13" spans="1:12" ht="63.75" x14ac:dyDescent="0.25">
      <c r="A13" s="263">
        <v>9352</v>
      </c>
      <c r="B13" s="272" t="s">
        <v>616</v>
      </c>
      <c r="C13" s="270" t="s">
        <v>329</v>
      </c>
      <c r="D13" s="271" t="s">
        <v>555</v>
      </c>
      <c r="E13" s="389">
        <v>2771970825</v>
      </c>
      <c r="F13" s="390">
        <v>0</v>
      </c>
      <c r="G13" s="391">
        <f t="shared" si="0"/>
        <v>2771970825</v>
      </c>
      <c r="H13" s="392">
        <f>+G13*72%</f>
        <v>1995818994</v>
      </c>
      <c r="J13" s="394"/>
      <c r="L13" s="394"/>
    </row>
    <row r="14" spans="1:12" ht="38.25" x14ac:dyDescent="0.25">
      <c r="A14" s="263">
        <v>9349</v>
      </c>
      <c r="B14" s="269" t="s">
        <v>617</v>
      </c>
      <c r="C14" s="270" t="s">
        <v>329</v>
      </c>
      <c r="D14" s="271" t="s">
        <v>555</v>
      </c>
      <c r="E14" s="389">
        <v>545637000</v>
      </c>
      <c r="F14" s="390">
        <v>2037700</v>
      </c>
      <c r="G14" s="391">
        <f t="shared" si="0"/>
        <v>543599300</v>
      </c>
      <c r="H14" s="392">
        <f>+G14*71%</f>
        <v>385955503</v>
      </c>
      <c r="J14" s="394"/>
      <c r="L14" s="394"/>
    </row>
    <row r="15" spans="1:12" ht="63.75" x14ac:dyDescent="0.25">
      <c r="A15" s="263">
        <v>9351</v>
      </c>
      <c r="B15" s="269" t="s">
        <v>618</v>
      </c>
      <c r="C15" s="270" t="s">
        <v>329</v>
      </c>
      <c r="D15" s="271" t="s">
        <v>555</v>
      </c>
      <c r="E15" s="389">
        <v>2997115621</v>
      </c>
      <c r="F15" s="390">
        <v>0</v>
      </c>
      <c r="G15" s="391">
        <f t="shared" si="0"/>
        <v>2997115621</v>
      </c>
      <c r="H15" s="392">
        <v>1888182850</v>
      </c>
      <c r="J15" s="394"/>
      <c r="L15" s="394"/>
    </row>
    <row r="16" spans="1:12" ht="51" x14ac:dyDescent="0.25">
      <c r="A16" s="263">
        <v>9348</v>
      </c>
      <c r="B16" s="269" t="s">
        <v>619</v>
      </c>
      <c r="C16" s="270" t="s">
        <v>329</v>
      </c>
      <c r="D16" s="271" t="s">
        <v>555</v>
      </c>
      <c r="E16" s="389">
        <v>1794652064</v>
      </c>
      <c r="F16" s="390">
        <v>0</v>
      </c>
      <c r="G16" s="391">
        <f t="shared" si="0"/>
        <v>1794652064</v>
      </c>
      <c r="H16" s="392">
        <f>+G16</f>
        <v>1794652064</v>
      </c>
      <c r="J16" s="394"/>
      <c r="L16" s="394"/>
    </row>
    <row r="17" spans="1:12" ht="114.75" x14ac:dyDescent="0.25">
      <c r="A17" s="263">
        <v>9347</v>
      </c>
      <c r="B17" s="393" t="s">
        <v>620</v>
      </c>
      <c r="C17" s="270" t="s">
        <v>329</v>
      </c>
      <c r="D17" s="271" t="s">
        <v>555</v>
      </c>
      <c r="E17" s="389">
        <v>948204700</v>
      </c>
      <c r="F17" s="390">
        <v>35000000</v>
      </c>
      <c r="G17" s="391">
        <f t="shared" si="0"/>
        <v>913204700</v>
      </c>
      <c r="H17" s="392">
        <v>913204700</v>
      </c>
      <c r="J17" s="394"/>
      <c r="L17" s="394"/>
    </row>
    <row r="18" spans="1:12" ht="51" x14ac:dyDescent="0.25">
      <c r="A18" s="263">
        <v>9345</v>
      </c>
      <c r="B18" s="269" t="s">
        <v>621</v>
      </c>
      <c r="C18" s="270" t="s">
        <v>326</v>
      </c>
      <c r="D18" s="271" t="s">
        <v>622</v>
      </c>
      <c r="E18" s="389">
        <v>4781782871</v>
      </c>
      <c r="F18" s="390">
        <v>495348106</v>
      </c>
      <c r="G18" s="391">
        <f t="shared" si="0"/>
        <v>4286434765</v>
      </c>
      <c r="H18" s="392">
        <v>2614725200</v>
      </c>
      <c r="J18" s="394"/>
      <c r="L18" s="394"/>
    </row>
    <row r="19" spans="1:12" ht="89.25" x14ac:dyDescent="0.25">
      <c r="A19" s="263">
        <v>9346</v>
      </c>
      <c r="B19" s="393" t="s">
        <v>623</v>
      </c>
      <c r="C19" s="270" t="s">
        <v>326</v>
      </c>
      <c r="D19" s="271" t="s">
        <v>624</v>
      </c>
      <c r="E19" s="389">
        <v>871603197</v>
      </c>
      <c r="F19" s="390">
        <v>362781275</v>
      </c>
      <c r="G19" s="391">
        <f t="shared" si="0"/>
        <v>508821922</v>
      </c>
      <c r="H19" s="392">
        <f>+G19</f>
        <v>508821922</v>
      </c>
      <c r="J19" s="394"/>
      <c r="L19" s="394"/>
    </row>
    <row r="20" spans="1:12" ht="51" x14ac:dyDescent="0.25">
      <c r="A20" s="263">
        <v>9350</v>
      </c>
      <c r="B20" s="269" t="s">
        <v>625</v>
      </c>
      <c r="C20" s="270" t="s">
        <v>329</v>
      </c>
      <c r="D20" s="271" t="s">
        <v>626</v>
      </c>
      <c r="E20" s="389">
        <v>3247294947</v>
      </c>
      <c r="F20" s="390">
        <v>906792614</v>
      </c>
      <c r="G20" s="391">
        <f t="shared" si="0"/>
        <v>2340502333</v>
      </c>
      <c r="H20" s="392">
        <f>+G20</f>
        <v>2340502333</v>
      </c>
      <c r="J20" s="394"/>
      <c r="L20" s="394"/>
    </row>
    <row r="21" spans="1:12" ht="76.5" x14ac:dyDescent="0.25">
      <c r="A21" s="263">
        <v>9353</v>
      </c>
      <c r="B21" s="269" t="s">
        <v>641</v>
      </c>
      <c r="C21" s="270" t="s">
        <v>326</v>
      </c>
      <c r="D21" s="271" t="s">
        <v>640</v>
      </c>
      <c r="E21" s="389">
        <v>387900000</v>
      </c>
      <c r="F21" s="390">
        <v>1481550</v>
      </c>
      <c r="G21" s="391">
        <f t="shared" ref="G21:G22" si="1">+E21-F21</f>
        <v>386418450</v>
      </c>
      <c r="H21" s="392">
        <f>+G21</f>
        <v>386418450</v>
      </c>
      <c r="L21" s="394"/>
    </row>
    <row r="22" spans="1:12" ht="51" x14ac:dyDescent="0.25">
      <c r="B22" s="269" t="s">
        <v>651</v>
      </c>
      <c r="C22" s="270" t="s">
        <v>326</v>
      </c>
      <c r="D22" s="271" t="s">
        <v>642</v>
      </c>
      <c r="E22" s="396">
        <v>24566200</v>
      </c>
      <c r="F22" s="390">
        <v>0</v>
      </c>
      <c r="G22" s="391">
        <f t="shared" si="1"/>
        <v>24566200</v>
      </c>
      <c r="H22" s="392">
        <f>+G22</f>
        <v>24566200</v>
      </c>
      <c r="L22" s="394"/>
    </row>
    <row r="23" spans="1:12" x14ac:dyDescent="0.25">
      <c r="B23" s="269"/>
      <c r="C23" s="270"/>
      <c r="D23" s="271"/>
      <c r="E23" s="389"/>
      <c r="F23" s="390"/>
      <c r="G23" s="391"/>
      <c r="H23" s="392"/>
    </row>
    <row r="24" spans="1:12" x14ac:dyDescent="0.25">
      <c r="B24" s="430" t="s">
        <v>453</v>
      </c>
      <c r="C24" s="431"/>
      <c r="D24" s="431"/>
      <c r="E24" s="431"/>
      <c r="F24" s="431"/>
      <c r="G24" s="273">
        <f>SUM(G5:G23)</f>
        <v>42728419064.041687</v>
      </c>
      <c r="H24" s="274">
        <f>SUM(H5:H23)</f>
        <v>29333427990.791687</v>
      </c>
      <c r="J24" s="394"/>
      <c r="K24" s="394"/>
    </row>
    <row r="25" spans="1:12" ht="15" x14ac:dyDescent="0.25">
      <c r="B25" s="275"/>
      <c r="C25" s="276"/>
      <c r="D25" s="276"/>
      <c r="E25" s="277"/>
      <c r="F25" s="290"/>
      <c r="H25" s="291"/>
    </row>
    <row r="26" spans="1:12" x14ac:dyDescent="0.2">
      <c r="B26" s="424" t="s">
        <v>442</v>
      </c>
      <c r="C26" s="425"/>
      <c r="D26" s="425"/>
      <c r="E26" s="425"/>
      <c r="F26" s="425"/>
      <c r="G26" s="425"/>
      <c r="H26" s="426"/>
    </row>
    <row r="27" spans="1:12" ht="25.5" x14ac:dyDescent="0.25">
      <c r="B27" s="438" t="s">
        <v>16</v>
      </c>
      <c r="C27" s="439"/>
      <c r="D27" s="440" t="s">
        <v>438</v>
      </c>
      <c r="E27" s="429"/>
      <c r="F27" s="289" t="s">
        <v>19</v>
      </c>
      <c r="G27" s="289" t="s">
        <v>475</v>
      </c>
      <c r="H27" s="268" t="s">
        <v>474</v>
      </c>
    </row>
    <row r="28" spans="1:12" ht="80.25" customHeight="1" x14ac:dyDescent="0.25">
      <c r="B28" s="427" t="s">
        <v>369</v>
      </c>
      <c r="C28" s="428"/>
      <c r="D28" s="428" t="s">
        <v>628</v>
      </c>
      <c r="E28" s="429"/>
      <c r="F28" s="292" t="s">
        <v>630</v>
      </c>
      <c r="G28" s="294">
        <v>8200000000</v>
      </c>
      <c r="H28" s="295">
        <f>+G28</f>
        <v>8200000000</v>
      </c>
    </row>
    <row r="29" spans="1:12" ht="46.5" customHeight="1" x14ac:dyDescent="0.25">
      <c r="B29" s="427" t="s">
        <v>222</v>
      </c>
      <c r="C29" s="428"/>
      <c r="D29" s="428" t="s">
        <v>629</v>
      </c>
      <c r="E29" s="429"/>
      <c r="F29" s="292" t="s">
        <v>630</v>
      </c>
      <c r="G29" s="294">
        <v>1200000000</v>
      </c>
      <c r="H29" s="295">
        <f>+G29</f>
        <v>1200000000</v>
      </c>
    </row>
    <row r="30" spans="1:12" x14ac:dyDescent="0.25">
      <c r="B30" s="430" t="s">
        <v>453</v>
      </c>
      <c r="C30" s="431"/>
      <c r="D30" s="431"/>
      <c r="E30" s="431"/>
      <c r="F30" s="431"/>
      <c r="G30" s="278">
        <f>SUM(G28:G29)</f>
        <v>9400000000</v>
      </c>
      <c r="H30" s="279">
        <f>SUM(H28:H29)</f>
        <v>9400000000</v>
      </c>
    </row>
    <row r="31" spans="1:12" ht="15" x14ac:dyDescent="0.25">
      <c r="B31" s="293"/>
      <c r="F31" s="290"/>
      <c r="H31" s="291"/>
    </row>
    <row r="32" spans="1:12" x14ac:dyDescent="0.2">
      <c r="B32" s="280" t="s">
        <v>443</v>
      </c>
      <c r="C32" s="281"/>
      <c r="D32" s="281"/>
      <c r="E32" s="281"/>
      <c r="F32" s="281"/>
      <c r="G32" s="281"/>
      <c r="H32" s="282"/>
    </row>
    <row r="33" spans="2:10" ht="25.5" x14ac:dyDescent="0.25">
      <c r="B33" s="419" t="s">
        <v>444</v>
      </c>
      <c r="C33" s="420"/>
      <c r="D33" s="420"/>
      <c r="E33" s="420"/>
      <c r="F33" s="287" t="s">
        <v>445</v>
      </c>
      <c r="G33" s="283" t="s">
        <v>475</v>
      </c>
      <c r="H33" s="268" t="s">
        <v>474</v>
      </c>
    </row>
    <row r="34" spans="2:10" x14ac:dyDescent="0.25">
      <c r="B34" s="421" t="s">
        <v>631</v>
      </c>
      <c r="C34" s="422"/>
      <c r="D34" s="422"/>
      <c r="E34" s="423"/>
      <c r="F34" s="395" t="s">
        <v>630</v>
      </c>
      <c r="G34" s="296">
        <v>10103385016</v>
      </c>
      <c r="H34" s="297">
        <f>+G34</f>
        <v>10103385016</v>
      </c>
    </row>
    <row r="35" spans="2:10" x14ac:dyDescent="0.25">
      <c r="B35" s="430" t="s">
        <v>453</v>
      </c>
      <c r="C35" s="431"/>
      <c r="D35" s="431"/>
      <c r="E35" s="431"/>
      <c r="F35" s="431"/>
      <c r="G35" s="278">
        <f>SUM(G34)</f>
        <v>10103385016</v>
      </c>
      <c r="H35" s="279">
        <f>SUM(H34)</f>
        <v>10103385016</v>
      </c>
    </row>
    <row r="36" spans="2:10" ht="15" x14ac:dyDescent="0.2">
      <c r="B36" s="280" t="s">
        <v>446</v>
      </c>
      <c r="F36" s="290"/>
      <c r="H36" s="291"/>
    </row>
    <row r="37" spans="2:10" ht="25.5" x14ac:dyDescent="0.25">
      <c r="B37" s="419" t="s">
        <v>444</v>
      </c>
      <c r="C37" s="420"/>
      <c r="D37" s="420"/>
      <c r="E37" s="420"/>
      <c r="F37" s="287" t="s">
        <v>445</v>
      </c>
      <c r="G37" s="283" t="s">
        <v>475</v>
      </c>
      <c r="H37" s="268" t="s">
        <v>474</v>
      </c>
    </row>
    <row r="38" spans="2:10" x14ac:dyDescent="0.25">
      <c r="B38" s="421" t="s">
        <v>632</v>
      </c>
      <c r="C38" s="422"/>
      <c r="D38" s="422"/>
      <c r="E38" s="423"/>
      <c r="F38" s="296" t="s">
        <v>633</v>
      </c>
      <c r="G38" s="296">
        <v>50000000</v>
      </c>
      <c r="H38" s="297">
        <f>+G38</f>
        <v>50000000</v>
      </c>
    </row>
    <row r="39" spans="2:10" x14ac:dyDescent="0.25">
      <c r="B39" s="444" t="s">
        <v>441</v>
      </c>
      <c r="C39" s="445"/>
      <c r="D39" s="445"/>
      <c r="E39" s="445"/>
      <c r="F39" s="445"/>
      <c r="G39" s="284">
        <f>SUM(G38)</f>
        <v>50000000</v>
      </c>
      <c r="H39" s="285">
        <f>SUM(H38)</f>
        <v>50000000</v>
      </c>
    </row>
    <row r="40" spans="2:10" ht="15" x14ac:dyDescent="0.25">
      <c r="B40" s="293"/>
      <c r="F40" s="290"/>
      <c r="H40" s="291"/>
    </row>
    <row r="41" spans="2:10" ht="15" hidden="1" x14ac:dyDescent="0.25">
      <c r="B41" s="293"/>
      <c r="F41" s="290"/>
      <c r="H41" s="291"/>
    </row>
    <row r="42" spans="2:10" ht="15" hidden="1" x14ac:dyDescent="0.25">
      <c r="B42" s="293"/>
      <c r="F42" s="290"/>
      <c r="H42" s="291"/>
    </row>
    <row r="43" spans="2:10" ht="16.5" thickBot="1" x14ac:dyDescent="0.3">
      <c r="B43" s="441" t="s">
        <v>463</v>
      </c>
      <c r="C43" s="442"/>
      <c r="D43" s="442"/>
      <c r="E43" s="442"/>
      <c r="F43" s="442"/>
      <c r="G43" s="442"/>
      <c r="H43" s="443"/>
    </row>
    <row r="44" spans="2:10" ht="31.5" x14ac:dyDescent="0.25">
      <c r="B44" s="449" t="s">
        <v>447</v>
      </c>
      <c r="C44" s="450"/>
      <c r="D44" s="450"/>
      <c r="E44" s="450"/>
      <c r="F44" s="451"/>
      <c r="G44" s="298" t="s">
        <v>475</v>
      </c>
      <c r="H44" s="299" t="s">
        <v>474</v>
      </c>
    </row>
    <row r="45" spans="2:10" ht="15" x14ac:dyDescent="0.25">
      <c r="B45" s="452" t="s">
        <v>448</v>
      </c>
      <c r="C45" s="453"/>
      <c r="D45" s="453"/>
      <c r="E45" s="453"/>
      <c r="F45" s="454"/>
      <c r="G45" s="300">
        <f>+G24</f>
        <v>42728419064.041687</v>
      </c>
      <c r="H45" s="301">
        <f>+H24</f>
        <v>29333427990.791687</v>
      </c>
      <c r="J45" s="309"/>
    </row>
    <row r="46" spans="2:10" ht="15" x14ac:dyDescent="0.25">
      <c r="B46" s="452" t="s">
        <v>449</v>
      </c>
      <c r="C46" s="453"/>
      <c r="D46" s="453"/>
      <c r="E46" s="453"/>
      <c r="F46" s="454"/>
      <c r="G46" s="300">
        <f>+G30</f>
        <v>9400000000</v>
      </c>
      <c r="H46" s="301">
        <f>+H30</f>
        <v>9400000000</v>
      </c>
    </row>
    <row r="47" spans="2:10" ht="15" x14ac:dyDescent="0.25">
      <c r="B47" s="452" t="s">
        <v>450</v>
      </c>
      <c r="C47" s="453"/>
      <c r="D47" s="453"/>
      <c r="E47" s="453"/>
      <c r="F47" s="454"/>
      <c r="G47" s="302">
        <f>+G35</f>
        <v>10103385016</v>
      </c>
      <c r="H47" s="303">
        <f>+H35</f>
        <v>10103385016</v>
      </c>
    </row>
    <row r="48" spans="2:10" ht="15" x14ac:dyDescent="0.25">
      <c r="B48" s="455" t="s">
        <v>451</v>
      </c>
      <c r="C48" s="456"/>
      <c r="D48" s="456"/>
      <c r="E48" s="456"/>
      <c r="F48" s="457"/>
      <c r="G48" s="302">
        <f>+G39</f>
        <v>50000000</v>
      </c>
      <c r="H48" s="303">
        <f>+H39</f>
        <v>50000000</v>
      </c>
    </row>
    <row r="49" spans="2:8" ht="16.5" thickBot="1" x14ac:dyDescent="0.3">
      <c r="B49" s="458" t="s">
        <v>476</v>
      </c>
      <c r="C49" s="459"/>
      <c r="D49" s="459"/>
      <c r="E49" s="459"/>
      <c r="F49" s="460"/>
      <c r="G49" s="304">
        <f>SUM(G45:G48)</f>
        <v>62281804080.041687</v>
      </c>
      <c r="H49" s="305">
        <f>SUM(H45:H48)</f>
        <v>48886813006.791687</v>
      </c>
    </row>
    <row r="50" spans="2:8" ht="16.5" thickBot="1" x14ac:dyDescent="0.3">
      <c r="B50" s="446" t="s">
        <v>477</v>
      </c>
      <c r="C50" s="447"/>
      <c r="D50" s="447"/>
      <c r="E50" s="447"/>
      <c r="F50" s="448"/>
      <c r="G50" s="306">
        <f>+G49</f>
        <v>62281804080.041687</v>
      </c>
      <c r="H50" s="307">
        <f>+H49</f>
        <v>48886813006.791687</v>
      </c>
    </row>
    <row r="51" spans="2:8" x14ac:dyDescent="0.25">
      <c r="B51" s="308" t="s">
        <v>634</v>
      </c>
      <c r="C51" s="286"/>
      <c r="D51" s="286"/>
      <c r="E51" s="286"/>
      <c r="F51" s="286"/>
      <c r="G51" s="286"/>
      <c r="H51" s="286"/>
    </row>
  </sheetData>
  <mergeCells count="25">
    <mergeCell ref="B50:F50"/>
    <mergeCell ref="B44:F44"/>
    <mergeCell ref="B45:F45"/>
    <mergeCell ref="B46:F46"/>
    <mergeCell ref="B47:F47"/>
    <mergeCell ref="B48:F48"/>
    <mergeCell ref="B49:F49"/>
    <mergeCell ref="B43:H43"/>
    <mergeCell ref="B37:E37"/>
    <mergeCell ref="B38:E38"/>
    <mergeCell ref="B39:F39"/>
    <mergeCell ref="B35:F35"/>
    <mergeCell ref="B1:H1"/>
    <mergeCell ref="B2:H2"/>
    <mergeCell ref="B24:F24"/>
    <mergeCell ref="B27:C27"/>
    <mergeCell ref="D27:E27"/>
    <mergeCell ref="B33:E33"/>
    <mergeCell ref="B34:E34"/>
    <mergeCell ref="B26:H26"/>
    <mergeCell ref="B28:C28"/>
    <mergeCell ref="D28:E28"/>
    <mergeCell ref="B29:C29"/>
    <mergeCell ref="D29:E29"/>
    <mergeCell ref="B30:F30"/>
  </mergeCells>
  <conditionalFormatting sqref="B5:B20">
    <cfRule type="duplicateValues" dxfId="0" priority="1"/>
  </conditionalFormatting>
  <pageMargins left="0.23622047244094491" right="0.23622047244094491" top="0.74803149606299213" bottom="0.74803149606299213" header="0.31496062992125984" footer="0.31496062992125984"/>
  <pageSetup scale="79" fitToHeight="0" orientation="landscape" r:id="rId1"/>
  <rowBreaks count="2" manualBreakCount="2">
    <brk id="14" min="1" max="7" man="1"/>
    <brk id="31" min="1"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J81"/>
  <sheetViews>
    <sheetView topLeftCell="A4" zoomScale="70" zoomScaleNormal="70" workbookViewId="0">
      <selection activeCell="D52" sqref="D52:D53"/>
    </sheetView>
  </sheetViews>
  <sheetFormatPr baseColWidth="10" defaultColWidth="9.5" defaultRowHeight="12.75" x14ac:dyDescent="0.2"/>
  <cols>
    <col min="1" max="1" width="1.875" style="9" customWidth="1"/>
    <col min="2" max="2" width="53.625" style="10" customWidth="1"/>
    <col min="3" max="3" width="31.375" style="10" customWidth="1"/>
    <col min="4" max="4" width="25" style="10" customWidth="1"/>
    <col min="5" max="5" width="29.375" style="10" customWidth="1"/>
    <col min="6" max="6" width="25" style="10" customWidth="1"/>
    <col min="7" max="7" width="7" style="42" customWidth="1"/>
    <col min="8" max="11" width="26.875" style="10" customWidth="1"/>
    <col min="12" max="12" width="26.875" style="141" customWidth="1"/>
    <col min="13" max="13" width="26.875" style="142" customWidth="1"/>
    <col min="14" max="14" width="26.875" style="10" customWidth="1"/>
    <col min="15" max="15" width="26.875" style="142" customWidth="1"/>
    <col min="16" max="16" width="26.875" style="10" customWidth="1"/>
    <col min="17" max="17" width="26.875" style="142" customWidth="1"/>
    <col min="18" max="20" width="26.875" style="10" customWidth="1"/>
    <col min="21" max="21" width="22.625" style="143" customWidth="1"/>
    <col min="22" max="22" width="22.25" style="10" customWidth="1"/>
    <col min="23" max="23" width="25.75" style="144" customWidth="1"/>
    <col min="24" max="24" width="28.5" style="144" customWidth="1"/>
    <col min="25" max="25" width="23.75" style="10" customWidth="1"/>
    <col min="26" max="26" width="25" style="10" customWidth="1"/>
    <col min="27" max="28" width="32.875" style="10" customWidth="1"/>
    <col min="29" max="29" width="54.125" style="10" customWidth="1"/>
    <col min="30" max="32" width="15" style="30" customWidth="1"/>
    <col min="33" max="34" width="15" style="10" customWidth="1"/>
    <col min="35" max="35" width="15.25" style="10" bestFit="1" customWidth="1"/>
    <col min="36" max="36" width="12" style="10" bestFit="1" customWidth="1"/>
    <col min="37" max="16384" width="9.5" style="10"/>
  </cols>
  <sheetData>
    <row r="1" spans="1:36" x14ac:dyDescent="0.2">
      <c r="G1" s="10"/>
      <c r="L1" s="10"/>
      <c r="M1" s="10"/>
      <c r="O1" s="10"/>
      <c r="Q1" s="10"/>
      <c r="U1" s="10"/>
      <c r="W1" s="10"/>
      <c r="X1" s="10"/>
      <c r="AD1" s="10"/>
      <c r="AE1" s="10"/>
      <c r="AF1" s="10"/>
    </row>
    <row r="2" spans="1:36" x14ac:dyDescent="0.2">
      <c r="G2" s="10"/>
      <c r="L2" s="10"/>
      <c r="M2" s="10"/>
      <c r="O2" s="10"/>
      <c r="Q2" s="10"/>
      <c r="U2" s="10"/>
      <c r="W2" s="10"/>
      <c r="X2" s="10"/>
      <c r="AD2" s="10"/>
      <c r="AE2" s="10"/>
      <c r="AF2" s="10"/>
    </row>
    <row r="3" spans="1:36" ht="13.5" thickBot="1" x14ac:dyDescent="0.25">
      <c r="G3" s="10"/>
      <c r="L3" s="10"/>
      <c r="M3" s="10"/>
      <c r="O3" s="10"/>
      <c r="Q3" s="10"/>
      <c r="U3" s="10"/>
      <c r="W3" s="10"/>
      <c r="X3" s="10"/>
      <c r="AD3" s="10"/>
      <c r="AE3" s="10"/>
      <c r="AF3" s="10"/>
    </row>
    <row r="4" spans="1:36" ht="125.25" customHeight="1" thickBot="1" x14ac:dyDescent="0.25">
      <c r="B4" s="197"/>
      <c r="C4" s="469" t="s">
        <v>58</v>
      </c>
      <c r="D4" s="470"/>
      <c r="E4" s="470"/>
      <c r="F4" s="470"/>
      <c r="G4" s="470"/>
      <c r="H4" s="470"/>
      <c r="I4" s="470"/>
      <c r="J4" s="470"/>
      <c r="K4" s="470"/>
      <c r="L4" s="470"/>
      <c r="M4" s="470"/>
      <c r="N4" s="470"/>
      <c r="O4" s="470"/>
      <c r="P4" s="470"/>
      <c r="Q4" s="470"/>
      <c r="R4" s="470"/>
      <c r="S4" s="470"/>
      <c r="T4" s="470"/>
      <c r="U4" s="470"/>
      <c r="V4" s="470"/>
      <c r="W4" s="470"/>
      <c r="X4" s="471"/>
      <c r="Y4" s="472" t="s">
        <v>43</v>
      </c>
      <c r="Z4" s="473"/>
      <c r="AA4" s="473"/>
      <c r="AB4" s="473"/>
      <c r="AC4" s="474"/>
      <c r="AD4" s="10"/>
      <c r="AE4" s="10"/>
      <c r="AF4" s="10"/>
    </row>
    <row r="5" spans="1:36" ht="24.75" customHeight="1" thickBot="1" x14ac:dyDescent="0.25">
      <c r="A5" s="198"/>
      <c r="B5" s="199" t="s">
        <v>59</v>
      </c>
      <c r="C5" s="475" t="s">
        <v>60</v>
      </c>
      <c r="D5" s="476"/>
      <c r="E5" s="476"/>
      <c r="F5" s="476"/>
      <c r="G5" s="476"/>
      <c r="H5" s="476"/>
      <c r="I5" s="476"/>
      <c r="J5" s="476"/>
      <c r="K5" s="476"/>
      <c r="L5" s="476"/>
      <c r="M5" s="476"/>
      <c r="N5" s="476"/>
      <c r="O5" s="476"/>
      <c r="P5" s="476"/>
      <c r="Q5" s="476"/>
      <c r="R5" s="476"/>
      <c r="S5" s="476"/>
      <c r="T5" s="476"/>
      <c r="U5" s="476"/>
      <c r="V5" s="476"/>
      <c r="W5" s="476"/>
      <c r="X5" s="477"/>
      <c r="Y5" s="478" t="s">
        <v>61</v>
      </c>
      <c r="Z5" s="479"/>
      <c r="AA5" s="479"/>
      <c r="AB5" s="479"/>
      <c r="AC5" s="480"/>
      <c r="AD5" s="10"/>
      <c r="AE5" s="10"/>
      <c r="AF5" s="10"/>
    </row>
    <row r="6" spans="1:36" ht="40.5" customHeight="1" thickBot="1" x14ac:dyDescent="0.25">
      <c r="B6" s="11" t="s">
        <v>62</v>
      </c>
      <c r="C6" s="481" t="s">
        <v>63</v>
      </c>
      <c r="D6" s="482"/>
      <c r="E6" s="482"/>
      <c r="F6" s="482"/>
      <c r="G6" s="482"/>
      <c r="H6" s="482"/>
      <c r="I6" s="482"/>
      <c r="J6" s="482"/>
      <c r="K6" s="482"/>
      <c r="L6" s="482"/>
      <c r="M6" s="482"/>
      <c r="N6" s="482"/>
      <c r="O6" s="482"/>
      <c r="P6" s="482"/>
      <c r="Q6" s="482"/>
      <c r="R6" s="482"/>
      <c r="S6" s="482"/>
      <c r="T6" s="482"/>
      <c r="U6" s="482"/>
      <c r="V6" s="482"/>
      <c r="W6" s="482"/>
      <c r="X6" s="483"/>
      <c r="Y6" s="12" t="s">
        <v>64</v>
      </c>
      <c r="Z6" s="13">
        <v>2021</v>
      </c>
      <c r="AA6" s="14"/>
      <c r="AB6" s="246"/>
      <c r="AC6" s="15"/>
      <c r="AD6" s="10"/>
      <c r="AE6" s="10"/>
      <c r="AF6" s="10"/>
    </row>
    <row r="7" spans="1:36" ht="40.5" customHeight="1" x14ac:dyDescent="0.2">
      <c r="B7" s="16" t="s">
        <v>65</v>
      </c>
      <c r="C7" s="484" t="s">
        <v>259</v>
      </c>
      <c r="D7" s="485"/>
      <c r="E7" s="485"/>
      <c r="F7" s="485"/>
      <c r="G7" s="485"/>
      <c r="H7" s="485"/>
      <c r="I7" s="485"/>
      <c r="J7" s="485"/>
      <c r="K7" s="485"/>
      <c r="L7" s="485"/>
      <c r="M7" s="485"/>
      <c r="N7" s="485"/>
      <c r="O7" s="485"/>
      <c r="P7" s="485"/>
      <c r="Q7" s="485"/>
      <c r="R7" s="485"/>
      <c r="S7" s="485"/>
      <c r="T7" s="485"/>
      <c r="U7" s="485"/>
      <c r="V7" s="485"/>
      <c r="W7" s="485"/>
      <c r="X7" s="486"/>
      <c r="Y7" s="17" t="s">
        <v>66</v>
      </c>
      <c r="Z7" s="18"/>
      <c r="AA7" s="19"/>
      <c r="AB7" s="20" t="s">
        <v>67</v>
      </c>
      <c r="AC7" s="21">
        <v>11534355274</v>
      </c>
      <c r="AD7" s="10"/>
      <c r="AE7" s="10"/>
      <c r="AF7" s="10"/>
    </row>
    <row r="8" spans="1:36" ht="37.5" customHeight="1" thickBot="1" x14ac:dyDescent="0.25">
      <c r="B8" s="22" t="s">
        <v>68</v>
      </c>
      <c r="C8" s="461" t="s">
        <v>69</v>
      </c>
      <c r="D8" s="462"/>
      <c r="E8" s="462"/>
      <c r="F8" s="462"/>
      <c r="G8" s="462"/>
      <c r="H8" s="462"/>
      <c r="I8" s="462"/>
      <c r="J8" s="462"/>
      <c r="K8" s="462"/>
      <c r="L8" s="462"/>
      <c r="M8" s="462"/>
      <c r="N8" s="462"/>
      <c r="O8" s="462"/>
      <c r="P8" s="462"/>
      <c r="Q8" s="462"/>
      <c r="R8" s="462"/>
      <c r="S8" s="462"/>
      <c r="T8" s="462"/>
      <c r="U8" s="462"/>
      <c r="V8" s="462"/>
      <c r="W8" s="462"/>
      <c r="X8" s="463"/>
      <c r="Y8" s="23" t="s">
        <v>70</v>
      </c>
      <c r="Z8" s="24"/>
      <c r="AA8" s="25"/>
      <c r="AB8" s="26"/>
      <c r="AC8" s="27"/>
      <c r="AD8" s="10"/>
      <c r="AE8" s="10"/>
      <c r="AF8" s="10"/>
    </row>
    <row r="9" spans="1:36" ht="138" customHeight="1" thickBot="1" x14ac:dyDescent="0.25">
      <c r="B9" s="247"/>
      <c r="C9" s="464" t="s">
        <v>71</v>
      </c>
      <c r="D9" s="465"/>
      <c r="E9" s="465"/>
      <c r="F9" s="466"/>
      <c r="G9" s="28"/>
      <c r="H9" s="464" t="s">
        <v>72</v>
      </c>
      <c r="I9" s="465"/>
      <c r="J9" s="465"/>
      <c r="K9" s="465"/>
      <c r="L9" s="466"/>
      <c r="M9" s="464" t="s">
        <v>73</v>
      </c>
      <c r="N9" s="465"/>
      <c r="O9" s="465"/>
      <c r="P9" s="465"/>
      <c r="Q9" s="465"/>
      <c r="R9" s="465"/>
      <c r="S9" s="465"/>
      <c r="T9" s="466"/>
      <c r="U9" s="464" t="s">
        <v>74</v>
      </c>
      <c r="V9" s="466"/>
      <c r="W9" s="467" t="s">
        <v>75</v>
      </c>
      <c r="X9" s="468"/>
      <c r="Y9" s="487" t="s">
        <v>76</v>
      </c>
      <c r="Z9" s="467"/>
      <c r="AA9" s="468"/>
      <c r="AB9" s="29" t="s">
        <v>77</v>
      </c>
      <c r="AC9" s="488" t="s">
        <v>78</v>
      </c>
    </row>
    <row r="10" spans="1:36" ht="48" customHeight="1" x14ac:dyDescent="0.2">
      <c r="B10" s="499" t="s">
        <v>79</v>
      </c>
      <c r="C10" s="501" t="s">
        <v>80</v>
      </c>
      <c r="D10" s="503" t="s">
        <v>81</v>
      </c>
      <c r="E10" s="503" t="s">
        <v>82</v>
      </c>
      <c r="F10" s="503" t="s">
        <v>83</v>
      </c>
      <c r="G10" s="503" t="s">
        <v>84</v>
      </c>
      <c r="H10" s="505" t="s">
        <v>85</v>
      </c>
      <c r="I10" s="505" t="s">
        <v>33</v>
      </c>
      <c r="J10" s="503" t="s">
        <v>86</v>
      </c>
      <c r="K10" s="509" t="s">
        <v>87</v>
      </c>
      <c r="L10" s="522" t="s">
        <v>88</v>
      </c>
      <c r="M10" s="501" t="s">
        <v>267</v>
      </c>
      <c r="N10" s="509" t="s">
        <v>89</v>
      </c>
      <c r="O10" s="501" t="s">
        <v>268</v>
      </c>
      <c r="P10" s="509" t="s">
        <v>90</v>
      </c>
      <c r="Q10" s="501" t="s">
        <v>269</v>
      </c>
      <c r="R10" s="509" t="s">
        <v>91</v>
      </c>
      <c r="S10" s="501" t="s">
        <v>270</v>
      </c>
      <c r="T10" s="509" t="s">
        <v>92</v>
      </c>
      <c r="U10" s="511" t="s">
        <v>93</v>
      </c>
      <c r="V10" s="512"/>
      <c r="W10" s="507" t="s">
        <v>94</v>
      </c>
      <c r="X10" s="508"/>
      <c r="Y10" s="491" t="s">
        <v>95</v>
      </c>
      <c r="Z10" s="493" t="s">
        <v>96</v>
      </c>
      <c r="AA10" s="495" t="s">
        <v>97</v>
      </c>
      <c r="AB10" s="497" t="s">
        <v>98</v>
      </c>
      <c r="AC10" s="489"/>
    </row>
    <row r="11" spans="1:36" ht="60" customHeight="1" thickBot="1" x14ac:dyDescent="0.25">
      <c r="B11" s="500"/>
      <c r="C11" s="502"/>
      <c r="D11" s="504"/>
      <c r="E11" s="504"/>
      <c r="F11" s="504"/>
      <c r="G11" s="504"/>
      <c r="H11" s="506"/>
      <c r="I11" s="506"/>
      <c r="J11" s="504"/>
      <c r="K11" s="510"/>
      <c r="L11" s="523"/>
      <c r="M11" s="502"/>
      <c r="N11" s="510"/>
      <c r="O11" s="502"/>
      <c r="P11" s="510"/>
      <c r="Q11" s="502"/>
      <c r="R11" s="510"/>
      <c r="S11" s="502"/>
      <c r="T11" s="510"/>
      <c r="U11" s="31" t="s">
        <v>99</v>
      </c>
      <c r="V11" s="32" t="s">
        <v>100</v>
      </c>
      <c r="W11" s="33" t="s">
        <v>101</v>
      </c>
      <c r="X11" s="34" t="s">
        <v>102</v>
      </c>
      <c r="Y11" s="492"/>
      <c r="Z11" s="494"/>
      <c r="AA11" s="496"/>
      <c r="AB11" s="498"/>
      <c r="AC11" s="490"/>
    </row>
    <row r="12" spans="1:36" s="42" customFormat="1" ht="74.25" customHeight="1" x14ac:dyDescent="0.25">
      <c r="A12" s="35"/>
      <c r="B12" s="577" t="s">
        <v>103</v>
      </c>
      <c r="C12" s="513" t="s">
        <v>104</v>
      </c>
      <c r="D12" s="516" t="s">
        <v>105</v>
      </c>
      <c r="E12" s="519" t="s">
        <v>106</v>
      </c>
      <c r="F12" s="519" t="s">
        <v>262</v>
      </c>
      <c r="G12" s="560" t="s">
        <v>107</v>
      </c>
      <c r="H12" s="562" t="s">
        <v>108</v>
      </c>
      <c r="I12" s="519">
        <v>1</v>
      </c>
      <c r="J12" s="516" t="s">
        <v>109</v>
      </c>
      <c r="K12" s="516" t="s">
        <v>110</v>
      </c>
      <c r="L12" s="565" t="s">
        <v>111</v>
      </c>
      <c r="M12" s="36" t="s">
        <v>112</v>
      </c>
      <c r="N12" s="37">
        <v>0.25</v>
      </c>
      <c r="O12" s="36" t="s">
        <v>112</v>
      </c>
      <c r="P12" s="37">
        <v>0.25</v>
      </c>
      <c r="Q12" s="36" t="s">
        <v>112</v>
      </c>
      <c r="R12" s="38">
        <v>0.25</v>
      </c>
      <c r="S12" s="36" t="s">
        <v>112</v>
      </c>
      <c r="T12" s="37">
        <v>0.25</v>
      </c>
      <c r="U12" s="39">
        <v>1265536917</v>
      </c>
      <c r="V12" s="40">
        <f>+SUM(U12:U32)</f>
        <v>2762067869</v>
      </c>
      <c r="W12" s="545"/>
      <c r="X12" s="547"/>
      <c r="Y12" s="549"/>
      <c r="Z12" s="552"/>
      <c r="AA12" s="555"/>
      <c r="AB12" s="530"/>
      <c r="AC12" s="530"/>
      <c r="AD12" s="41"/>
      <c r="AE12" s="41"/>
      <c r="AF12" s="41"/>
      <c r="AH12" s="533"/>
      <c r="AI12" s="534"/>
      <c r="AJ12" s="534"/>
    </row>
    <row r="13" spans="1:36" s="42" customFormat="1" ht="87" customHeight="1" x14ac:dyDescent="0.25">
      <c r="A13" s="35"/>
      <c r="B13" s="578"/>
      <c r="C13" s="514"/>
      <c r="D13" s="517"/>
      <c r="E13" s="520"/>
      <c r="F13" s="520"/>
      <c r="G13" s="561"/>
      <c r="H13" s="563"/>
      <c r="I13" s="520"/>
      <c r="J13" s="517"/>
      <c r="K13" s="517"/>
      <c r="L13" s="566"/>
      <c r="M13" s="43" t="s">
        <v>113</v>
      </c>
      <c r="N13" s="44">
        <v>0.3</v>
      </c>
      <c r="O13" s="43" t="s">
        <v>113</v>
      </c>
      <c r="P13" s="44">
        <v>0.3</v>
      </c>
      <c r="Q13" s="43" t="s">
        <v>113</v>
      </c>
      <c r="R13" s="45">
        <v>0.3</v>
      </c>
      <c r="S13" s="43" t="s">
        <v>113</v>
      </c>
      <c r="T13" s="44">
        <v>0.1</v>
      </c>
      <c r="U13" s="46"/>
      <c r="V13" s="47"/>
      <c r="W13" s="546"/>
      <c r="X13" s="548"/>
      <c r="Y13" s="550"/>
      <c r="Z13" s="553"/>
      <c r="AA13" s="556"/>
      <c r="AB13" s="531"/>
      <c r="AC13" s="531"/>
      <c r="AD13" s="41"/>
      <c r="AE13" s="41"/>
      <c r="AF13" s="41"/>
      <c r="AH13" s="533"/>
      <c r="AI13" s="534"/>
      <c r="AJ13" s="534"/>
    </row>
    <row r="14" spans="1:36" s="42" customFormat="1" ht="87" customHeight="1" x14ac:dyDescent="0.25">
      <c r="A14" s="35"/>
      <c r="B14" s="578"/>
      <c r="C14" s="514"/>
      <c r="D14" s="517"/>
      <c r="E14" s="520"/>
      <c r="F14" s="520"/>
      <c r="G14" s="561"/>
      <c r="H14" s="563"/>
      <c r="I14" s="520"/>
      <c r="J14" s="517"/>
      <c r="K14" s="517"/>
      <c r="L14" s="566"/>
      <c r="M14" s="43" t="s">
        <v>114</v>
      </c>
      <c r="N14" s="44">
        <v>0.25</v>
      </c>
      <c r="O14" s="43" t="s">
        <v>114</v>
      </c>
      <c r="P14" s="44">
        <v>0.25</v>
      </c>
      <c r="Q14" s="43" t="s">
        <v>114</v>
      </c>
      <c r="R14" s="45">
        <v>0.25</v>
      </c>
      <c r="S14" s="43" t="s">
        <v>114</v>
      </c>
      <c r="T14" s="44">
        <v>0.25</v>
      </c>
      <c r="U14" s="46"/>
      <c r="V14" s="47"/>
      <c r="W14" s="546"/>
      <c r="X14" s="548"/>
      <c r="Y14" s="550"/>
      <c r="Z14" s="553"/>
      <c r="AA14" s="556"/>
      <c r="AB14" s="531"/>
      <c r="AC14" s="531"/>
      <c r="AD14" s="41"/>
      <c r="AE14" s="41"/>
      <c r="AF14" s="41"/>
      <c r="AH14" s="533"/>
      <c r="AI14" s="534"/>
      <c r="AJ14" s="534"/>
    </row>
    <row r="15" spans="1:36" s="42" customFormat="1" ht="87" customHeight="1" x14ac:dyDescent="0.25">
      <c r="A15" s="35"/>
      <c r="B15" s="578"/>
      <c r="C15" s="514"/>
      <c r="D15" s="517"/>
      <c r="E15" s="520"/>
      <c r="F15" s="520"/>
      <c r="G15" s="561"/>
      <c r="H15" s="563"/>
      <c r="I15" s="520"/>
      <c r="J15" s="517"/>
      <c r="K15" s="517"/>
      <c r="L15" s="566"/>
      <c r="M15" s="43" t="s">
        <v>115</v>
      </c>
      <c r="N15" s="44">
        <v>0.25</v>
      </c>
      <c r="O15" s="43" t="s">
        <v>115</v>
      </c>
      <c r="P15" s="44">
        <v>0.25</v>
      </c>
      <c r="Q15" s="43" t="s">
        <v>115</v>
      </c>
      <c r="R15" s="45">
        <v>0.25</v>
      </c>
      <c r="S15" s="43" t="s">
        <v>115</v>
      </c>
      <c r="T15" s="44">
        <v>0.25</v>
      </c>
      <c r="U15" s="46"/>
      <c r="V15" s="47"/>
      <c r="W15" s="546"/>
      <c r="X15" s="548"/>
      <c r="Y15" s="550"/>
      <c r="Z15" s="553"/>
      <c r="AA15" s="556"/>
      <c r="AB15" s="531"/>
      <c r="AC15" s="531"/>
      <c r="AD15" s="41"/>
      <c r="AE15" s="41"/>
      <c r="AF15" s="41"/>
      <c r="AH15" s="533"/>
      <c r="AI15" s="534"/>
      <c r="AJ15" s="534"/>
    </row>
    <row r="16" spans="1:36" s="42" customFormat="1" ht="87" customHeight="1" x14ac:dyDescent="0.25">
      <c r="A16" s="35"/>
      <c r="B16" s="578"/>
      <c r="C16" s="514"/>
      <c r="D16" s="517"/>
      <c r="E16" s="520"/>
      <c r="F16" s="520"/>
      <c r="G16" s="561"/>
      <c r="H16" s="563"/>
      <c r="I16" s="520"/>
      <c r="J16" s="517"/>
      <c r="K16" s="517"/>
      <c r="L16" s="566"/>
      <c r="M16" s="48" t="s">
        <v>116</v>
      </c>
      <c r="N16" s="44">
        <v>0.2</v>
      </c>
      <c r="O16" s="48" t="s">
        <v>116</v>
      </c>
      <c r="P16" s="44">
        <v>0.3</v>
      </c>
      <c r="Q16" s="48" t="s">
        <v>116</v>
      </c>
      <c r="R16" s="45">
        <v>0.3</v>
      </c>
      <c r="S16" s="48" t="s">
        <v>116</v>
      </c>
      <c r="T16" s="44">
        <v>0.2</v>
      </c>
      <c r="U16" s="46"/>
      <c r="V16" s="47"/>
      <c r="W16" s="546"/>
      <c r="X16" s="548"/>
      <c r="Y16" s="550"/>
      <c r="Z16" s="553"/>
      <c r="AA16" s="556"/>
      <c r="AB16" s="531"/>
      <c r="AC16" s="531"/>
      <c r="AD16" s="41"/>
      <c r="AE16" s="41"/>
      <c r="AF16" s="41"/>
      <c r="AH16" s="533"/>
      <c r="AI16" s="534"/>
      <c r="AJ16" s="534"/>
    </row>
    <row r="17" spans="1:36" s="42" customFormat="1" ht="87" customHeight="1" x14ac:dyDescent="0.25">
      <c r="A17" s="35"/>
      <c r="B17" s="578"/>
      <c r="C17" s="514"/>
      <c r="D17" s="517"/>
      <c r="E17" s="520"/>
      <c r="F17" s="520"/>
      <c r="G17" s="561"/>
      <c r="H17" s="563"/>
      <c r="I17" s="520"/>
      <c r="J17" s="517"/>
      <c r="K17" s="517"/>
      <c r="L17" s="566"/>
      <c r="M17" s="43" t="s">
        <v>117</v>
      </c>
      <c r="N17" s="44">
        <v>0.25</v>
      </c>
      <c r="O17" s="43" t="s">
        <v>117</v>
      </c>
      <c r="P17" s="44">
        <v>0.1</v>
      </c>
      <c r="Q17" s="43" t="s">
        <v>117</v>
      </c>
      <c r="R17" s="45">
        <v>0.35</v>
      </c>
      <c r="S17" s="43" t="s">
        <v>117</v>
      </c>
      <c r="T17" s="44">
        <v>0.3</v>
      </c>
      <c r="U17" s="46"/>
      <c r="V17" s="47"/>
      <c r="W17" s="546"/>
      <c r="X17" s="548"/>
      <c r="Y17" s="550"/>
      <c r="Z17" s="553"/>
      <c r="AA17" s="556"/>
      <c r="AB17" s="531"/>
      <c r="AC17" s="531"/>
      <c r="AD17" s="41"/>
      <c r="AE17" s="41"/>
      <c r="AF17" s="41"/>
      <c r="AH17" s="533"/>
      <c r="AI17" s="534"/>
      <c r="AJ17" s="534"/>
    </row>
    <row r="18" spans="1:36" s="42" customFormat="1" ht="87" customHeight="1" x14ac:dyDescent="0.25">
      <c r="A18" s="35"/>
      <c r="B18" s="578"/>
      <c r="C18" s="514"/>
      <c r="D18" s="517"/>
      <c r="E18" s="520"/>
      <c r="F18" s="520"/>
      <c r="G18" s="528"/>
      <c r="H18" s="564"/>
      <c r="I18" s="520"/>
      <c r="J18" s="517"/>
      <c r="K18" s="517"/>
      <c r="L18" s="566"/>
      <c r="M18" s="43" t="s">
        <v>118</v>
      </c>
      <c r="N18" s="44">
        <v>0.1</v>
      </c>
      <c r="O18" s="43" t="s">
        <v>118</v>
      </c>
      <c r="P18" s="44">
        <v>0.2</v>
      </c>
      <c r="Q18" s="43" t="s">
        <v>118</v>
      </c>
      <c r="R18" s="45">
        <v>0.35</v>
      </c>
      <c r="S18" s="43" t="s">
        <v>118</v>
      </c>
      <c r="T18" s="44">
        <v>0.35</v>
      </c>
      <c r="U18" s="46"/>
      <c r="V18" s="47"/>
      <c r="W18" s="538"/>
      <c r="X18" s="540"/>
      <c r="Y18" s="551"/>
      <c r="Z18" s="554"/>
      <c r="AA18" s="557"/>
      <c r="AB18" s="531"/>
      <c r="AC18" s="531"/>
      <c r="AD18" s="41"/>
      <c r="AE18" s="41"/>
      <c r="AF18" s="41"/>
      <c r="AH18" s="533"/>
      <c r="AI18" s="534"/>
      <c r="AJ18" s="534"/>
    </row>
    <row r="19" spans="1:36" s="42" customFormat="1" ht="57.75" customHeight="1" x14ac:dyDescent="0.25">
      <c r="A19" s="35"/>
      <c r="B19" s="578"/>
      <c r="C19" s="514"/>
      <c r="D19" s="517"/>
      <c r="E19" s="520"/>
      <c r="F19" s="520"/>
      <c r="G19" s="524" t="s">
        <v>119</v>
      </c>
      <c r="H19" s="535" t="s">
        <v>120</v>
      </c>
      <c r="I19" s="520"/>
      <c r="J19" s="517"/>
      <c r="K19" s="517"/>
      <c r="L19" s="566"/>
      <c r="M19" s="43" t="s">
        <v>112</v>
      </c>
      <c r="N19" s="44">
        <v>0.25</v>
      </c>
      <c r="O19" s="43" t="s">
        <v>112</v>
      </c>
      <c r="P19" s="44">
        <v>0.25</v>
      </c>
      <c r="Q19" s="43" t="s">
        <v>112</v>
      </c>
      <c r="R19" s="45">
        <v>0.25</v>
      </c>
      <c r="S19" s="43" t="s">
        <v>112</v>
      </c>
      <c r="T19" s="44">
        <v>0.25</v>
      </c>
      <c r="U19" s="161">
        <v>126348233</v>
      </c>
      <c r="V19" s="49"/>
      <c r="W19" s="537"/>
      <c r="X19" s="539"/>
      <c r="Y19" s="541"/>
      <c r="Z19" s="543"/>
      <c r="AA19" s="558"/>
      <c r="AB19" s="531"/>
      <c r="AC19" s="531"/>
      <c r="AD19" s="41"/>
      <c r="AE19" s="41"/>
      <c r="AF19" s="41"/>
      <c r="AH19" s="50"/>
      <c r="AI19" s="51"/>
      <c r="AJ19" s="51"/>
    </row>
    <row r="20" spans="1:36" s="56" customFormat="1" ht="57.75" customHeight="1" x14ac:dyDescent="0.25">
      <c r="A20" s="52"/>
      <c r="B20" s="578"/>
      <c r="C20" s="514"/>
      <c r="D20" s="517"/>
      <c r="E20" s="520"/>
      <c r="F20" s="520"/>
      <c r="G20" s="528"/>
      <c r="H20" s="536"/>
      <c r="I20" s="520"/>
      <c r="J20" s="517"/>
      <c r="K20" s="517"/>
      <c r="L20" s="566"/>
      <c r="M20" s="53" t="s">
        <v>121</v>
      </c>
      <c r="N20" s="44">
        <v>0.25</v>
      </c>
      <c r="O20" s="53" t="s">
        <v>121</v>
      </c>
      <c r="P20" s="44">
        <v>0.25</v>
      </c>
      <c r="Q20" s="53" t="s">
        <v>121</v>
      </c>
      <c r="R20" s="45">
        <v>0.25</v>
      </c>
      <c r="S20" s="53" t="s">
        <v>121</v>
      </c>
      <c r="T20" s="44">
        <v>0.25</v>
      </c>
      <c r="U20" s="54"/>
      <c r="V20" s="49"/>
      <c r="W20" s="538"/>
      <c r="X20" s="540"/>
      <c r="Y20" s="542"/>
      <c r="Z20" s="544"/>
      <c r="AA20" s="559"/>
      <c r="AB20" s="531"/>
      <c r="AC20" s="531"/>
      <c r="AD20" s="55"/>
      <c r="AE20" s="55"/>
      <c r="AF20" s="55"/>
      <c r="AH20" s="50"/>
      <c r="AI20" s="51"/>
      <c r="AJ20" s="51"/>
    </row>
    <row r="21" spans="1:36" s="42" customFormat="1" ht="57.75" customHeight="1" x14ac:dyDescent="0.25">
      <c r="A21" s="35"/>
      <c r="B21" s="578"/>
      <c r="C21" s="514"/>
      <c r="D21" s="517"/>
      <c r="E21" s="520"/>
      <c r="F21" s="520"/>
      <c r="G21" s="524" t="s">
        <v>122</v>
      </c>
      <c r="H21" s="535" t="s">
        <v>123</v>
      </c>
      <c r="I21" s="520"/>
      <c r="J21" s="517"/>
      <c r="K21" s="517"/>
      <c r="L21" s="566"/>
      <c r="M21" s="43" t="s">
        <v>124</v>
      </c>
      <c r="N21" s="44">
        <v>0.1</v>
      </c>
      <c r="O21" s="43" t="s">
        <v>124</v>
      </c>
      <c r="P21" s="44">
        <v>0.2</v>
      </c>
      <c r="Q21" s="43" t="s">
        <v>124</v>
      </c>
      <c r="R21" s="45">
        <v>0.4</v>
      </c>
      <c r="S21" s="43" t="s">
        <v>124</v>
      </c>
      <c r="T21" s="44">
        <v>0.3</v>
      </c>
      <c r="U21" s="568">
        <v>117774971</v>
      </c>
      <c r="V21" s="49"/>
      <c r="W21" s="162"/>
      <c r="X21" s="163"/>
      <c r="Y21" s="541"/>
      <c r="Z21" s="543"/>
      <c r="AA21" s="558"/>
      <c r="AB21" s="531"/>
      <c r="AC21" s="531"/>
      <c r="AD21" s="41"/>
      <c r="AE21" s="41"/>
      <c r="AF21" s="41"/>
      <c r="AH21" s="50"/>
      <c r="AI21" s="51"/>
      <c r="AJ21" s="51"/>
    </row>
    <row r="22" spans="1:36" s="42" customFormat="1" ht="57.75" customHeight="1" x14ac:dyDescent="0.25">
      <c r="A22" s="35"/>
      <c r="B22" s="578"/>
      <c r="C22" s="514"/>
      <c r="D22" s="517"/>
      <c r="E22" s="520"/>
      <c r="F22" s="520"/>
      <c r="G22" s="528"/>
      <c r="H22" s="536"/>
      <c r="I22" s="520"/>
      <c r="J22" s="517"/>
      <c r="K22" s="517"/>
      <c r="L22" s="566"/>
      <c r="M22" s="43" t="s">
        <v>125</v>
      </c>
      <c r="N22" s="44">
        <v>0.1</v>
      </c>
      <c r="O22" s="43" t="s">
        <v>125</v>
      </c>
      <c r="P22" s="44">
        <v>0.2</v>
      </c>
      <c r="Q22" s="43" t="s">
        <v>125</v>
      </c>
      <c r="R22" s="45">
        <v>0.4</v>
      </c>
      <c r="S22" s="43" t="s">
        <v>125</v>
      </c>
      <c r="T22" s="44">
        <v>0.3</v>
      </c>
      <c r="U22" s="569"/>
      <c r="V22" s="49"/>
      <c r="W22" s="164"/>
      <c r="X22" s="165"/>
      <c r="Y22" s="542"/>
      <c r="Z22" s="544"/>
      <c r="AA22" s="559"/>
      <c r="AB22" s="531"/>
      <c r="AC22" s="531"/>
      <c r="AD22" s="41"/>
      <c r="AE22" s="41"/>
      <c r="AF22" s="41"/>
      <c r="AH22" s="50"/>
      <c r="AI22" s="51"/>
      <c r="AJ22" s="51"/>
    </row>
    <row r="23" spans="1:36" s="42" customFormat="1" ht="56.25" customHeight="1" x14ac:dyDescent="0.25">
      <c r="A23" s="35"/>
      <c r="B23" s="578"/>
      <c r="C23" s="514"/>
      <c r="D23" s="517"/>
      <c r="E23" s="520"/>
      <c r="F23" s="520"/>
      <c r="G23" s="524" t="s">
        <v>126</v>
      </c>
      <c r="H23" s="526" t="s">
        <v>127</v>
      </c>
      <c r="I23" s="520"/>
      <c r="J23" s="517"/>
      <c r="K23" s="517"/>
      <c r="L23" s="566"/>
      <c r="M23" s="43" t="s">
        <v>112</v>
      </c>
      <c r="N23" s="44">
        <v>0.25</v>
      </c>
      <c r="O23" s="43" t="s">
        <v>112</v>
      </c>
      <c r="P23" s="44">
        <v>0.25</v>
      </c>
      <c r="Q23" s="43" t="s">
        <v>112</v>
      </c>
      <c r="R23" s="45">
        <v>0.25</v>
      </c>
      <c r="S23" s="43" t="s">
        <v>112</v>
      </c>
      <c r="T23" s="44">
        <v>0.25</v>
      </c>
      <c r="U23" s="570">
        <v>313000000</v>
      </c>
      <c r="V23" s="57"/>
      <c r="W23" s="166"/>
      <c r="X23" s="167"/>
      <c r="Y23" s="541"/>
      <c r="Z23" s="543"/>
      <c r="AA23" s="558"/>
      <c r="AB23" s="531"/>
      <c r="AC23" s="531"/>
      <c r="AD23" s="41"/>
      <c r="AE23" s="41"/>
      <c r="AF23" s="41"/>
      <c r="AH23" s="50"/>
      <c r="AI23" s="51"/>
      <c r="AJ23" s="51"/>
    </row>
    <row r="24" spans="1:36" s="42" customFormat="1" ht="56.25" customHeight="1" x14ac:dyDescent="0.25">
      <c r="A24" s="35"/>
      <c r="B24" s="578"/>
      <c r="C24" s="514"/>
      <c r="D24" s="517"/>
      <c r="E24" s="520"/>
      <c r="F24" s="520"/>
      <c r="G24" s="528"/>
      <c r="H24" s="529"/>
      <c r="I24" s="520"/>
      <c r="J24" s="517"/>
      <c r="K24" s="517"/>
      <c r="L24" s="566"/>
      <c r="M24" s="43" t="s">
        <v>128</v>
      </c>
      <c r="N24" s="44">
        <v>0.15</v>
      </c>
      <c r="O24" s="43" t="s">
        <v>128</v>
      </c>
      <c r="P24" s="44">
        <v>0.4</v>
      </c>
      <c r="Q24" s="43" t="s">
        <v>128</v>
      </c>
      <c r="R24" s="45">
        <v>0.35</v>
      </c>
      <c r="S24" s="43" t="s">
        <v>128</v>
      </c>
      <c r="T24" s="44">
        <v>0.2</v>
      </c>
      <c r="U24" s="571"/>
      <c r="V24" s="57"/>
      <c r="W24" s="168"/>
      <c r="X24" s="169"/>
      <c r="Y24" s="542"/>
      <c r="Z24" s="544"/>
      <c r="AA24" s="559"/>
      <c r="AB24" s="531"/>
      <c r="AC24" s="531"/>
      <c r="AD24" s="41"/>
      <c r="AE24" s="41"/>
      <c r="AF24" s="41"/>
      <c r="AH24" s="50"/>
      <c r="AI24" s="51"/>
      <c r="AJ24" s="51"/>
    </row>
    <row r="25" spans="1:36" s="42" customFormat="1" ht="56.25" customHeight="1" x14ac:dyDescent="0.25">
      <c r="A25" s="35"/>
      <c r="B25" s="578"/>
      <c r="C25" s="514"/>
      <c r="D25" s="517"/>
      <c r="E25" s="520"/>
      <c r="F25" s="520"/>
      <c r="G25" s="524" t="s">
        <v>129</v>
      </c>
      <c r="H25" s="526" t="s">
        <v>130</v>
      </c>
      <c r="I25" s="520"/>
      <c r="J25" s="517"/>
      <c r="K25" s="517"/>
      <c r="L25" s="566"/>
      <c r="M25" s="43" t="s">
        <v>112</v>
      </c>
      <c r="N25" s="44">
        <v>0.25</v>
      </c>
      <c r="O25" s="43" t="s">
        <v>112</v>
      </c>
      <c r="P25" s="44">
        <v>0.25</v>
      </c>
      <c r="Q25" s="43" t="s">
        <v>112</v>
      </c>
      <c r="R25" s="45">
        <v>0.25</v>
      </c>
      <c r="S25" s="43" t="s">
        <v>112</v>
      </c>
      <c r="T25" s="44">
        <v>0.25</v>
      </c>
      <c r="U25" s="570">
        <v>65047551</v>
      </c>
      <c r="V25" s="57"/>
      <c r="W25" s="537"/>
      <c r="X25" s="539"/>
      <c r="Y25" s="541"/>
      <c r="AA25" s="558"/>
      <c r="AB25" s="531"/>
      <c r="AC25" s="531"/>
      <c r="AD25" s="41"/>
      <c r="AE25" s="41"/>
      <c r="AF25" s="41"/>
      <c r="AH25" s="50"/>
      <c r="AI25" s="51"/>
      <c r="AJ25" s="51"/>
    </row>
    <row r="26" spans="1:36" s="42" customFormat="1" ht="56.25" customHeight="1" x14ac:dyDescent="0.25">
      <c r="A26" s="35"/>
      <c r="B26" s="578"/>
      <c r="C26" s="514"/>
      <c r="D26" s="517"/>
      <c r="E26" s="520"/>
      <c r="F26" s="520"/>
      <c r="G26" s="528"/>
      <c r="H26" s="529"/>
      <c r="I26" s="520"/>
      <c r="J26" s="517"/>
      <c r="K26" s="517"/>
      <c r="L26" s="566"/>
      <c r="M26" s="43" t="s">
        <v>131</v>
      </c>
      <c r="N26" s="44">
        <v>0.25</v>
      </c>
      <c r="O26" s="43" t="s">
        <v>131</v>
      </c>
      <c r="P26" s="44">
        <v>0.25</v>
      </c>
      <c r="Q26" s="43" t="s">
        <v>131</v>
      </c>
      <c r="R26" s="45">
        <v>0.25</v>
      </c>
      <c r="S26" s="43" t="s">
        <v>131</v>
      </c>
      <c r="T26" s="44">
        <v>0.25</v>
      </c>
      <c r="U26" s="571"/>
      <c r="V26" s="57"/>
      <c r="W26" s="538"/>
      <c r="X26" s="540"/>
      <c r="Y26" s="542"/>
      <c r="AA26" s="559"/>
      <c r="AB26" s="531"/>
      <c r="AC26" s="531"/>
      <c r="AD26" s="41"/>
      <c r="AE26" s="41"/>
      <c r="AF26" s="41"/>
      <c r="AH26" s="50"/>
      <c r="AI26" s="51"/>
      <c r="AJ26" s="51"/>
    </row>
    <row r="27" spans="1:36" s="42" customFormat="1" ht="56.25" customHeight="1" x14ac:dyDescent="0.25">
      <c r="A27" s="35"/>
      <c r="B27" s="578"/>
      <c r="C27" s="514"/>
      <c r="D27" s="517"/>
      <c r="E27" s="520"/>
      <c r="F27" s="520"/>
      <c r="G27" s="524" t="s">
        <v>132</v>
      </c>
      <c r="H27" s="526" t="s">
        <v>133</v>
      </c>
      <c r="I27" s="520"/>
      <c r="J27" s="517"/>
      <c r="K27" s="517"/>
      <c r="L27" s="566"/>
      <c r="M27" s="43" t="s">
        <v>112</v>
      </c>
      <c r="N27" s="44">
        <v>0.25</v>
      </c>
      <c r="O27" s="43" t="s">
        <v>112</v>
      </c>
      <c r="P27" s="44">
        <v>0.25</v>
      </c>
      <c r="Q27" s="43" t="s">
        <v>112</v>
      </c>
      <c r="R27" s="45">
        <v>0.25</v>
      </c>
      <c r="S27" s="43" t="s">
        <v>112</v>
      </c>
      <c r="T27" s="44">
        <v>0.25</v>
      </c>
      <c r="U27" s="570">
        <v>124360197</v>
      </c>
      <c r="V27" s="57"/>
      <c r="W27" s="58"/>
      <c r="X27" s="59"/>
      <c r="Y27" s="541"/>
      <c r="Z27" s="543"/>
      <c r="AA27" s="558"/>
      <c r="AB27" s="531"/>
      <c r="AC27" s="531"/>
      <c r="AD27" s="41"/>
      <c r="AE27" s="41"/>
      <c r="AF27" s="41"/>
      <c r="AH27" s="50"/>
      <c r="AI27" s="51"/>
      <c r="AJ27" s="51"/>
    </row>
    <row r="28" spans="1:36" s="42" customFormat="1" ht="56.25" customHeight="1" x14ac:dyDescent="0.25">
      <c r="A28" s="35"/>
      <c r="B28" s="578"/>
      <c r="C28" s="514"/>
      <c r="D28" s="517"/>
      <c r="E28" s="520"/>
      <c r="F28" s="520"/>
      <c r="G28" s="528"/>
      <c r="H28" s="529"/>
      <c r="I28" s="520"/>
      <c r="J28" s="517"/>
      <c r="K28" s="517"/>
      <c r="L28" s="566"/>
      <c r="M28" s="43" t="s">
        <v>134</v>
      </c>
      <c r="N28" s="44">
        <v>0.1</v>
      </c>
      <c r="O28" s="43" t="s">
        <v>134</v>
      </c>
      <c r="P28" s="44">
        <v>0.3</v>
      </c>
      <c r="Q28" s="43" t="s">
        <v>134</v>
      </c>
      <c r="R28" s="45">
        <v>0.35</v>
      </c>
      <c r="S28" s="43" t="s">
        <v>134</v>
      </c>
      <c r="T28" s="44">
        <v>0.35</v>
      </c>
      <c r="U28" s="571"/>
      <c r="V28" s="57"/>
      <c r="W28" s="170"/>
      <c r="X28" s="171"/>
      <c r="Y28" s="542"/>
      <c r="Z28" s="544"/>
      <c r="AA28" s="559"/>
      <c r="AB28" s="531"/>
      <c r="AC28" s="531"/>
      <c r="AD28" s="41"/>
      <c r="AE28" s="41"/>
      <c r="AF28" s="41"/>
      <c r="AH28" s="50"/>
      <c r="AI28" s="51"/>
      <c r="AJ28" s="51"/>
    </row>
    <row r="29" spans="1:36" s="42" customFormat="1" ht="72.75" customHeight="1" x14ac:dyDescent="0.25">
      <c r="A29" s="35"/>
      <c r="B29" s="578"/>
      <c r="C29" s="514"/>
      <c r="D29" s="517"/>
      <c r="E29" s="520"/>
      <c r="F29" s="520"/>
      <c r="G29" s="524" t="s">
        <v>135</v>
      </c>
      <c r="H29" s="526" t="s">
        <v>136</v>
      </c>
      <c r="I29" s="520"/>
      <c r="J29" s="517"/>
      <c r="K29" s="517"/>
      <c r="L29" s="566"/>
      <c r="M29" s="43" t="s">
        <v>112</v>
      </c>
      <c r="N29" s="44">
        <v>0.25</v>
      </c>
      <c r="O29" s="43" t="s">
        <v>112</v>
      </c>
      <c r="P29" s="44">
        <v>0.25</v>
      </c>
      <c r="Q29" s="43" t="s">
        <v>112</v>
      </c>
      <c r="R29" s="45">
        <v>0.25</v>
      </c>
      <c r="S29" s="43" t="s">
        <v>112</v>
      </c>
      <c r="T29" s="44">
        <v>0.25</v>
      </c>
      <c r="U29" s="570">
        <v>630850000</v>
      </c>
      <c r="V29" s="57"/>
      <c r="W29" s="172"/>
      <c r="X29" s="167"/>
      <c r="Y29" s="541"/>
      <c r="Z29" s="543"/>
      <c r="AA29" s="558"/>
      <c r="AB29" s="531"/>
      <c r="AC29" s="531"/>
      <c r="AD29" s="41"/>
      <c r="AE29" s="41"/>
      <c r="AF29" s="41"/>
      <c r="AH29" s="50"/>
      <c r="AI29" s="51"/>
      <c r="AJ29" s="51"/>
    </row>
    <row r="30" spans="1:36" s="42" customFormat="1" ht="72.75" customHeight="1" thickBot="1" x14ac:dyDescent="0.3">
      <c r="A30" s="35"/>
      <c r="B30" s="578"/>
      <c r="C30" s="515"/>
      <c r="D30" s="518"/>
      <c r="E30" s="521"/>
      <c r="F30" s="521"/>
      <c r="G30" s="525"/>
      <c r="H30" s="527"/>
      <c r="I30" s="521"/>
      <c r="J30" s="518"/>
      <c r="K30" s="518"/>
      <c r="L30" s="567"/>
      <c r="M30" s="60" t="s">
        <v>137</v>
      </c>
      <c r="N30" s="61">
        <v>0.2</v>
      </c>
      <c r="O30" s="60" t="s">
        <v>137</v>
      </c>
      <c r="P30" s="61">
        <v>0.2</v>
      </c>
      <c r="Q30" s="60" t="s">
        <v>137</v>
      </c>
      <c r="R30" s="62">
        <v>0.3</v>
      </c>
      <c r="S30" s="60" t="s">
        <v>137</v>
      </c>
      <c r="T30" s="61">
        <v>0.3</v>
      </c>
      <c r="U30" s="571"/>
      <c r="V30" s="57"/>
      <c r="W30" s="248"/>
      <c r="X30" s="249"/>
      <c r="Y30" s="572"/>
      <c r="Z30" s="573"/>
      <c r="AA30" s="574"/>
      <c r="AB30" s="532"/>
      <c r="AC30" s="532"/>
      <c r="AD30" s="41"/>
      <c r="AE30" s="41"/>
      <c r="AF30" s="41"/>
      <c r="AH30" s="50"/>
      <c r="AI30" s="51"/>
      <c r="AJ30" s="51"/>
    </row>
    <row r="31" spans="1:36" s="42" customFormat="1" ht="119.25" customHeight="1" x14ac:dyDescent="0.25">
      <c r="A31" s="35"/>
      <c r="B31" s="578"/>
      <c r="C31" s="513" t="s">
        <v>138</v>
      </c>
      <c r="D31" s="516" t="s">
        <v>139</v>
      </c>
      <c r="E31" s="519" t="s">
        <v>140</v>
      </c>
      <c r="F31" s="516" t="s">
        <v>261</v>
      </c>
      <c r="G31" s="63" t="s">
        <v>141</v>
      </c>
      <c r="H31" s="64" t="s">
        <v>142</v>
      </c>
      <c r="I31" s="519">
        <v>5</v>
      </c>
      <c r="J31" s="516" t="s">
        <v>143</v>
      </c>
      <c r="K31" s="516" t="s">
        <v>144</v>
      </c>
      <c r="L31" s="565" t="s">
        <v>145</v>
      </c>
      <c r="M31" s="36" t="s">
        <v>146</v>
      </c>
      <c r="N31" s="261">
        <v>0.2</v>
      </c>
      <c r="O31" s="36" t="s">
        <v>146</v>
      </c>
      <c r="P31" s="261">
        <v>0.25</v>
      </c>
      <c r="Q31" s="36" t="s">
        <v>146</v>
      </c>
      <c r="R31" s="262">
        <v>0.35</v>
      </c>
      <c r="S31" s="36" t="s">
        <v>146</v>
      </c>
      <c r="T31" s="261">
        <v>0.3</v>
      </c>
      <c r="U31" s="200">
        <v>34248025</v>
      </c>
      <c r="V31" s="249"/>
      <c r="W31" s="173"/>
      <c r="X31" s="174"/>
      <c r="Y31" s="66"/>
      <c r="Z31" s="67"/>
      <c r="AA31" s="68"/>
      <c r="AB31" s="575"/>
      <c r="AC31" s="575"/>
      <c r="AD31" s="41"/>
      <c r="AE31" s="41"/>
      <c r="AF31" s="41"/>
      <c r="AH31" s="50"/>
      <c r="AI31" s="51"/>
      <c r="AJ31" s="51"/>
    </row>
    <row r="32" spans="1:36" s="42" customFormat="1" ht="207.75" customHeight="1" thickBot="1" x14ac:dyDescent="0.3">
      <c r="A32" s="35"/>
      <c r="B32" s="579"/>
      <c r="C32" s="515"/>
      <c r="D32" s="518"/>
      <c r="E32" s="521"/>
      <c r="F32" s="518"/>
      <c r="G32" s="252" t="s">
        <v>147</v>
      </c>
      <c r="H32" s="69" t="s">
        <v>148</v>
      </c>
      <c r="I32" s="521"/>
      <c r="J32" s="518"/>
      <c r="K32" s="518"/>
      <c r="L32" s="567"/>
      <c r="M32" s="60" t="s">
        <v>149</v>
      </c>
      <c r="N32" s="61">
        <v>0.2</v>
      </c>
      <c r="O32" s="60" t="s">
        <v>149</v>
      </c>
      <c r="P32" s="61">
        <v>0.3</v>
      </c>
      <c r="Q32" s="60" t="s">
        <v>149</v>
      </c>
      <c r="R32" s="62">
        <v>0.3</v>
      </c>
      <c r="S32" s="60" t="s">
        <v>149</v>
      </c>
      <c r="T32" s="61">
        <v>0.2</v>
      </c>
      <c r="U32" s="200">
        <v>84901975</v>
      </c>
      <c r="V32" s="70"/>
      <c r="W32" s="175"/>
      <c r="X32" s="176"/>
      <c r="Y32" s="71"/>
      <c r="Z32" s="72"/>
      <c r="AA32" s="73"/>
      <c r="AB32" s="576"/>
      <c r="AC32" s="576"/>
      <c r="AD32" s="41"/>
      <c r="AE32" s="41"/>
      <c r="AF32" s="41"/>
      <c r="AH32" s="50"/>
      <c r="AI32" s="51"/>
      <c r="AJ32" s="51"/>
    </row>
    <row r="33" spans="1:36" s="76" customFormat="1" ht="50.25" customHeight="1" x14ac:dyDescent="0.25">
      <c r="A33" s="74"/>
      <c r="B33" s="499" t="s">
        <v>150</v>
      </c>
      <c r="C33" s="501" t="s">
        <v>80</v>
      </c>
      <c r="D33" s="503" t="s">
        <v>81</v>
      </c>
      <c r="E33" s="503" t="s">
        <v>82</v>
      </c>
      <c r="F33" s="503" t="s">
        <v>83</v>
      </c>
      <c r="G33" s="503" t="s">
        <v>84</v>
      </c>
      <c r="H33" s="505" t="s">
        <v>85</v>
      </c>
      <c r="I33" s="505" t="s">
        <v>33</v>
      </c>
      <c r="J33" s="503" t="s">
        <v>86</v>
      </c>
      <c r="K33" s="509" t="s">
        <v>87</v>
      </c>
      <c r="L33" s="522" t="s">
        <v>88</v>
      </c>
      <c r="M33" s="501" t="s">
        <v>267</v>
      </c>
      <c r="N33" s="509" t="s">
        <v>89</v>
      </c>
      <c r="O33" s="501" t="s">
        <v>268</v>
      </c>
      <c r="P33" s="509" t="s">
        <v>90</v>
      </c>
      <c r="Q33" s="501" t="s">
        <v>269</v>
      </c>
      <c r="R33" s="509" t="s">
        <v>91</v>
      </c>
      <c r="S33" s="501" t="s">
        <v>270</v>
      </c>
      <c r="T33" s="509" t="s">
        <v>92</v>
      </c>
      <c r="U33" s="511" t="s">
        <v>93</v>
      </c>
      <c r="V33" s="512"/>
      <c r="W33" s="507" t="s">
        <v>94</v>
      </c>
      <c r="X33" s="508"/>
      <c r="Y33" s="491" t="s">
        <v>95</v>
      </c>
      <c r="Z33" s="493" t="s">
        <v>96</v>
      </c>
      <c r="AA33" s="495" t="s">
        <v>97</v>
      </c>
      <c r="AB33" s="497" t="s">
        <v>98</v>
      </c>
      <c r="AC33" s="586" t="s">
        <v>78</v>
      </c>
      <c r="AD33" s="75"/>
      <c r="AE33" s="75"/>
      <c r="AF33" s="75"/>
      <c r="AH33" s="50"/>
      <c r="AI33" s="51"/>
      <c r="AJ33" s="51"/>
    </row>
    <row r="34" spans="1:36" s="76" customFormat="1" ht="70.5" customHeight="1" thickBot="1" x14ac:dyDescent="0.3">
      <c r="A34" s="74"/>
      <c r="B34" s="500"/>
      <c r="C34" s="502"/>
      <c r="D34" s="504"/>
      <c r="E34" s="504"/>
      <c r="F34" s="504"/>
      <c r="G34" s="504"/>
      <c r="H34" s="506"/>
      <c r="I34" s="506"/>
      <c r="J34" s="504"/>
      <c r="K34" s="510"/>
      <c r="L34" s="523"/>
      <c r="M34" s="502"/>
      <c r="N34" s="510"/>
      <c r="O34" s="502"/>
      <c r="P34" s="510"/>
      <c r="Q34" s="502"/>
      <c r="R34" s="510"/>
      <c r="S34" s="502"/>
      <c r="T34" s="510"/>
      <c r="U34" s="31" t="s">
        <v>99</v>
      </c>
      <c r="V34" s="239" t="s">
        <v>100</v>
      </c>
      <c r="W34" s="33" t="s">
        <v>101</v>
      </c>
      <c r="X34" s="34" t="s">
        <v>102</v>
      </c>
      <c r="Y34" s="492"/>
      <c r="Z34" s="494"/>
      <c r="AA34" s="496"/>
      <c r="AB34" s="498"/>
      <c r="AC34" s="587"/>
      <c r="AD34" s="75"/>
      <c r="AE34" s="75"/>
      <c r="AF34" s="75"/>
      <c r="AH34" s="50"/>
      <c r="AI34" s="51"/>
      <c r="AJ34" s="51"/>
    </row>
    <row r="35" spans="1:36" s="42" customFormat="1" ht="267" customHeight="1" x14ac:dyDescent="0.25">
      <c r="A35" s="35"/>
      <c r="B35" s="577" t="s">
        <v>151</v>
      </c>
      <c r="C35" s="513" t="s">
        <v>152</v>
      </c>
      <c r="D35" s="516" t="s">
        <v>153</v>
      </c>
      <c r="E35" s="519" t="s">
        <v>154</v>
      </c>
      <c r="F35" s="516" t="s">
        <v>263</v>
      </c>
      <c r="G35" s="63" t="s">
        <v>155</v>
      </c>
      <c r="H35" s="77" t="s">
        <v>156</v>
      </c>
      <c r="I35" s="519">
        <v>28</v>
      </c>
      <c r="J35" s="516" t="s">
        <v>157</v>
      </c>
      <c r="K35" s="516" t="s">
        <v>158</v>
      </c>
      <c r="L35" s="565" t="s">
        <v>159</v>
      </c>
      <c r="M35" s="78" t="s">
        <v>158</v>
      </c>
      <c r="N35" s="79">
        <v>0.3</v>
      </c>
      <c r="O35" s="78" t="s">
        <v>158</v>
      </c>
      <c r="P35" s="79">
        <v>0.3</v>
      </c>
      <c r="Q35" s="78" t="s">
        <v>158</v>
      </c>
      <c r="R35" s="80">
        <v>0.25</v>
      </c>
      <c r="S35" s="78" t="s">
        <v>158</v>
      </c>
      <c r="T35" s="79">
        <v>0.15</v>
      </c>
      <c r="U35" s="236">
        <v>889271312</v>
      </c>
      <c r="V35" s="593">
        <f>SUM(U35:U51)</f>
        <v>6620203679</v>
      </c>
      <c r="W35" s="177"/>
      <c r="X35" s="178"/>
      <c r="Y35" s="67"/>
      <c r="Z35" s="81"/>
      <c r="AA35" s="82"/>
      <c r="AB35" s="530"/>
      <c r="AC35" s="530"/>
      <c r="AD35" s="41"/>
      <c r="AE35" s="41"/>
      <c r="AF35" s="41"/>
      <c r="AH35" s="50"/>
      <c r="AI35" s="51"/>
      <c r="AJ35" s="51"/>
    </row>
    <row r="36" spans="1:36" s="42" customFormat="1" ht="83.45" customHeight="1" x14ac:dyDescent="0.25">
      <c r="A36" s="35"/>
      <c r="B36" s="578"/>
      <c r="C36" s="514"/>
      <c r="D36" s="517"/>
      <c r="E36" s="520"/>
      <c r="F36" s="517"/>
      <c r="G36" s="256" t="s">
        <v>160</v>
      </c>
      <c r="H36" s="83" t="s">
        <v>161</v>
      </c>
      <c r="I36" s="520"/>
      <c r="J36" s="517"/>
      <c r="K36" s="517"/>
      <c r="L36" s="566"/>
      <c r="M36" s="43" t="s">
        <v>162</v>
      </c>
      <c r="N36" s="44">
        <v>0.15</v>
      </c>
      <c r="O36" s="43" t="s">
        <v>162</v>
      </c>
      <c r="P36" s="44">
        <v>0.35</v>
      </c>
      <c r="Q36" s="43" t="s">
        <v>162</v>
      </c>
      <c r="R36" s="45">
        <v>0.3</v>
      </c>
      <c r="S36" s="43" t="s">
        <v>162</v>
      </c>
      <c r="T36" s="44">
        <v>0.2</v>
      </c>
      <c r="U36" s="236">
        <v>88174302</v>
      </c>
      <c r="V36" s="593"/>
      <c r="W36" s="179"/>
      <c r="X36" s="180"/>
      <c r="Y36" s="84"/>
      <c r="Z36" s="85"/>
      <c r="AA36" s="86"/>
      <c r="AB36" s="531"/>
      <c r="AC36" s="531"/>
      <c r="AD36" s="41"/>
      <c r="AE36" s="41"/>
      <c r="AF36" s="41"/>
      <c r="AH36" s="50"/>
      <c r="AI36" s="51"/>
      <c r="AJ36" s="51"/>
    </row>
    <row r="37" spans="1:36" s="42" customFormat="1" ht="141" customHeight="1" x14ac:dyDescent="0.25">
      <c r="A37" s="35"/>
      <c r="B37" s="578"/>
      <c r="C37" s="514"/>
      <c r="D37" s="517"/>
      <c r="E37" s="520"/>
      <c r="F37" s="517"/>
      <c r="G37" s="524" t="s">
        <v>163</v>
      </c>
      <c r="H37" s="535" t="s">
        <v>274</v>
      </c>
      <c r="I37" s="520"/>
      <c r="J37" s="517"/>
      <c r="K37" s="517"/>
      <c r="L37" s="566"/>
      <c r="M37" s="43" t="s">
        <v>112</v>
      </c>
      <c r="N37" s="44">
        <v>0.25</v>
      </c>
      <c r="O37" s="43" t="s">
        <v>112</v>
      </c>
      <c r="P37" s="44">
        <v>0.25</v>
      </c>
      <c r="Q37" s="43" t="s">
        <v>112</v>
      </c>
      <c r="R37" s="45">
        <v>0.25</v>
      </c>
      <c r="S37" s="43" t="s">
        <v>112</v>
      </c>
      <c r="T37" s="44">
        <v>0.25</v>
      </c>
      <c r="U37" s="237">
        <v>62314551</v>
      </c>
      <c r="V37" s="593"/>
      <c r="W37" s="580"/>
      <c r="X37" s="582"/>
      <c r="Y37" s="543"/>
      <c r="Z37" s="584"/>
      <c r="AA37" s="558"/>
      <c r="AB37" s="531"/>
      <c r="AC37" s="531"/>
      <c r="AD37" s="41"/>
      <c r="AE37" s="41"/>
      <c r="AF37" s="41"/>
      <c r="AH37" s="50"/>
      <c r="AI37" s="51"/>
      <c r="AJ37" s="51"/>
    </row>
    <row r="38" spans="1:36" s="42" customFormat="1" ht="141" customHeight="1" x14ac:dyDescent="0.25">
      <c r="A38" s="35"/>
      <c r="B38" s="578"/>
      <c r="C38" s="514"/>
      <c r="D38" s="517"/>
      <c r="E38" s="520"/>
      <c r="F38" s="517"/>
      <c r="G38" s="528"/>
      <c r="H38" s="536"/>
      <c r="I38" s="520"/>
      <c r="J38" s="517"/>
      <c r="K38" s="517"/>
      <c r="L38" s="566"/>
      <c r="M38" s="43" t="s">
        <v>164</v>
      </c>
      <c r="N38" s="44">
        <v>0.2</v>
      </c>
      <c r="O38" s="43" t="s">
        <v>164</v>
      </c>
      <c r="P38" s="44">
        <v>0.3</v>
      </c>
      <c r="Q38" s="43" t="s">
        <v>164</v>
      </c>
      <c r="R38" s="45">
        <v>0.3</v>
      </c>
      <c r="S38" s="43" t="s">
        <v>164</v>
      </c>
      <c r="T38" s="44">
        <v>0.2</v>
      </c>
      <c r="U38" s="238"/>
      <c r="V38" s="593"/>
      <c r="W38" s="581"/>
      <c r="X38" s="583"/>
      <c r="Y38" s="544"/>
      <c r="Z38" s="585"/>
      <c r="AA38" s="559"/>
      <c r="AB38" s="531"/>
      <c r="AC38" s="531"/>
      <c r="AD38" s="41"/>
      <c r="AE38" s="41"/>
      <c r="AF38" s="41"/>
      <c r="AH38" s="50"/>
      <c r="AI38" s="51"/>
      <c r="AJ38" s="51"/>
    </row>
    <row r="39" spans="1:36" s="42" customFormat="1" ht="66.95" customHeight="1" x14ac:dyDescent="0.25">
      <c r="A39" s="35"/>
      <c r="B39" s="578"/>
      <c r="C39" s="514"/>
      <c r="D39" s="517"/>
      <c r="E39" s="520"/>
      <c r="F39" s="517"/>
      <c r="G39" s="524" t="s">
        <v>165</v>
      </c>
      <c r="H39" s="526" t="s">
        <v>166</v>
      </c>
      <c r="I39" s="520"/>
      <c r="J39" s="517"/>
      <c r="K39" s="517"/>
      <c r="L39" s="566"/>
      <c r="M39" s="43" t="s">
        <v>167</v>
      </c>
      <c r="N39" s="44">
        <v>0.2</v>
      </c>
      <c r="O39" s="43" t="s">
        <v>167</v>
      </c>
      <c r="P39" s="44">
        <v>0.3</v>
      </c>
      <c r="Q39" s="43" t="s">
        <v>167</v>
      </c>
      <c r="R39" s="45">
        <v>0.3</v>
      </c>
      <c r="S39" s="43" t="s">
        <v>167</v>
      </c>
      <c r="T39" s="44">
        <v>0.2</v>
      </c>
      <c r="U39" s="590">
        <v>62408768</v>
      </c>
      <c r="V39" s="593"/>
      <c r="W39" s="253"/>
      <c r="X39" s="87"/>
      <c r="Y39" s="543"/>
      <c r="Z39" s="584"/>
      <c r="AA39" s="558"/>
      <c r="AB39" s="531"/>
      <c r="AC39" s="531"/>
      <c r="AD39" s="41"/>
      <c r="AE39" s="41"/>
      <c r="AF39" s="41"/>
      <c r="AH39" s="50"/>
      <c r="AI39" s="51"/>
      <c r="AJ39" s="51"/>
    </row>
    <row r="40" spans="1:36" s="42" customFormat="1" ht="66.95" customHeight="1" thickBot="1" x14ac:dyDescent="0.3">
      <c r="A40" s="35"/>
      <c r="B40" s="578"/>
      <c r="C40" s="622"/>
      <c r="D40" s="589"/>
      <c r="E40" s="588"/>
      <c r="F40" s="589"/>
      <c r="G40" s="528"/>
      <c r="H40" s="529"/>
      <c r="I40" s="588"/>
      <c r="J40" s="589"/>
      <c r="K40" s="589"/>
      <c r="L40" s="592"/>
      <c r="M40" s="43" t="s">
        <v>168</v>
      </c>
      <c r="N40" s="44">
        <v>0.1</v>
      </c>
      <c r="O40" s="43" t="s">
        <v>168</v>
      </c>
      <c r="P40" s="44">
        <v>0.2</v>
      </c>
      <c r="Q40" s="43" t="s">
        <v>168</v>
      </c>
      <c r="R40" s="45">
        <v>0.4</v>
      </c>
      <c r="S40" s="43" t="s">
        <v>168</v>
      </c>
      <c r="T40" s="44">
        <v>0.3</v>
      </c>
      <c r="U40" s="590"/>
      <c r="V40" s="593"/>
      <c r="W40" s="254"/>
      <c r="X40" s="88"/>
      <c r="Y40" s="573"/>
      <c r="Z40" s="591"/>
      <c r="AA40" s="574"/>
      <c r="AB40" s="532"/>
      <c r="AC40" s="532"/>
      <c r="AD40" s="41"/>
      <c r="AE40" s="41"/>
      <c r="AF40" s="41"/>
      <c r="AH40" s="50"/>
      <c r="AI40" s="51"/>
      <c r="AJ40" s="51"/>
    </row>
    <row r="41" spans="1:36" s="42" customFormat="1" ht="168" customHeight="1" x14ac:dyDescent="0.25">
      <c r="A41" s="35"/>
      <c r="B41" s="578"/>
      <c r="C41" s="606" t="s">
        <v>169</v>
      </c>
      <c r="D41" s="607" t="s">
        <v>21</v>
      </c>
      <c r="E41" s="608" t="s">
        <v>170</v>
      </c>
      <c r="F41" s="607" t="s">
        <v>320</v>
      </c>
      <c r="G41" s="256" t="s">
        <v>171</v>
      </c>
      <c r="H41" s="257" t="s">
        <v>172</v>
      </c>
      <c r="I41" s="608">
        <v>1</v>
      </c>
      <c r="J41" s="607" t="s">
        <v>173</v>
      </c>
      <c r="K41" s="596" t="s">
        <v>174</v>
      </c>
      <c r="L41" s="599" t="s">
        <v>319</v>
      </c>
      <c r="M41" s="89" t="s">
        <v>175</v>
      </c>
      <c r="N41" s="44">
        <v>0.25</v>
      </c>
      <c r="O41" s="89" t="s">
        <v>175</v>
      </c>
      <c r="P41" s="44">
        <v>0.25</v>
      </c>
      <c r="Q41" s="89" t="s">
        <v>175</v>
      </c>
      <c r="R41" s="45">
        <v>0.25</v>
      </c>
      <c r="S41" s="89" t="s">
        <v>175</v>
      </c>
      <c r="T41" s="44">
        <v>0.25</v>
      </c>
      <c r="U41" s="238">
        <v>219760781</v>
      </c>
      <c r="V41" s="593"/>
      <c r="W41" s="181"/>
      <c r="X41" s="182"/>
      <c r="Y41" s="67"/>
      <c r="Z41" s="81"/>
      <c r="AA41" s="82"/>
      <c r="AB41" s="575"/>
      <c r="AC41" s="575"/>
      <c r="AD41" s="41"/>
      <c r="AE41" s="41"/>
      <c r="AF41" s="41"/>
      <c r="AH41" s="50"/>
      <c r="AI41" s="51"/>
      <c r="AJ41" s="51"/>
    </row>
    <row r="42" spans="1:36" s="42" customFormat="1" ht="74.45" customHeight="1" x14ac:dyDescent="0.25">
      <c r="A42" s="35"/>
      <c r="B42" s="578"/>
      <c r="C42" s="514"/>
      <c r="D42" s="517"/>
      <c r="E42" s="520"/>
      <c r="F42" s="517"/>
      <c r="G42" s="524" t="s">
        <v>176</v>
      </c>
      <c r="H42" s="526" t="s">
        <v>177</v>
      </c>
      <c r="I42" s="520"/>
      <c r="J42" s="517"/>
      <c r="K42" s="597"/>
      <c r="L42" s="599"/>
      <c r="M42" s="89" t="s">
        <v>178</v>
      </c>
      <c r="N42" s="44">
        <v>0.2</v>
      </c>
      <c r="O42" s="89" t="s">
        <v>178</v>
      </c>
      <c r="P42" s="44">
        <v>0.2</v>
      </c>
      <c r="Q42" s="89" t="s">
        <v>178</v>
      </c>
      <c r="R42" s="45">
        <v>0.2</v>
      </c>
      <c r="S42" s="89" t="s">
        <v>178</v>
      </c>
      <c r="T42" s="44">
        <v>0.4</v>
      </c>
      <c r="U42" s="600">
        <v>53755990</v>
      </c>
      <c r="V42" s="593"/>
      <c r="W42" s="253"/>
      <c r="X42" s="87"/>
      <c r="Y42" s="543"/>
      <c r="Z42" s="584"/>
      <c r="AA42" s="558"/>
      <c r="AB42" s="531"/>
      <c r="AC42" s="531"/>
      <c r="AD42" s="41"/>
      <c r="AE42" s="41"/>
      <c r="AF42" s="41"/>
      <c r="AH42" s="50"/>
      <c r="AI42" s="51"/>
      <c r="AJ42" s="51"/>
    </row>
    <row r="43" spans="1:36" s="42" customFormat="1" ht="74.45" customHeight="1" x14ac:dyDescent="0.25">
      <c r="A43" s="35"/>
      <c r="B43" s="578"/>
      <c r="C43" s="514"/>
      <c r="D43" s="517"/>
      <c r="E43" s="520"/>
      <c r="F43" s="517"/>
      <c r="G43" s="561"/>
      <c r="H43" s="628"/>
      <c r="I43" s="520"/>
      <c r="J43" s="517"/>
      <c r="K43" s="597"/>
      <c r="L43" s="599"/>
      <c r="M43" s="89" t="s">
        <v>112</v>
      </c>
      <c r="N43" s="44">
        <v>0.25</v>
      </c>
      <c r="O43" s="89" t="s">
        <v>112</v>
      </c>
      <c r="P43" s="44">
        <v>0.25</v>
      </c>
      <c r="Q43" s="89" t="s">
        <v>112</v>
      </c>
      <c r="R43" s="45">
        <v>0.25</v>
      </c>
      <c r="S43" s="89" t="s">
        <v>112</v>
      </c>
      <c r="T43" s="44">
        <v>0.25</v>
      </c>
      <c r="U43" s="601"/>
      <c r="V43" s="593"/>
      <c r="W43" s="90"/>
      <c r="X43" s="49"/>
      <c r="Y43" s="603"/>
      <c r="Z43" s="604"/>
      <c r="AA43" s="605"/>
      <c r="AB43" s="531"/>
      <c r="AC43" s="531"/>
      <c r="AD43" s="41"/>
      <c r="AE43" s="41"/>
      <c r="AF43" s="41"/>
      <c r="AH43" s="50"/>
      <c r="AI43" s="51"/>
      <c r="AJ43" s="51"/>
    </row>
    <row r="44" spans="1:36" s="42" customFormat="1" ht="74.45" customHeight="1" x14ac:dyDescent="0.25">
      <c r="A44" s="35"/>
      <c r="B44" s="578"/>
      <c r="C44" s="514"/>
      <c r="D44" s="517"/>
      <c r="E44" s="520"/>
      <c r="F44" s="517"/>
      <c r="G44" s="528"/>
      <c r="H44" s="529"/>
      <c r="I44" s="520"/>
      <c r="J44" s="517"/>
      <c r="K44" s="597"/>
      <c r="L44" s="599"/>
      <c r="M44" s="89" t="s">
        <v>179</v>
      </c>
      <c r="N44" s="44">
        <v>0.25</v>
      </c>
      <c r="O44" s="89" t="s">
        <v>179</v>
      </c>
      <c r="P44" s="44">
        <v>0.25</v>
      </c>
      <c r="Q44" s="89" t="s">
        <v>179</v>
      </c>
      <c r="R44" s="45">
        <v>0.25</v>
      </c>
      <c r="S44" s="89" t="s">
        <v>179</v>
      </c>
      <c r="T44" s="44">
        <v>0.25</v>
      </c>
      <c r="U44" s="602"/>
      <c r="V44" s="593"/>
      <c r="W44" s="90"/>
      <c r="X44" s="49"/>
      <c r="Y44" s="544"/>
      <c r="Z44" s="585"/>
      <c r="AA44" s="559"/>
      <c r="AB44" s="531"/>
      <c r="AC44" s="531"/>
      <c r="AD44" s="41"/>
      <c r="AE44" s="41"/>
      <c r="AF44" s="41"/>
      <c r="AH44" s="50"/>
      <c r="AI44" s="51"/>
      <c r="AJ44" s="51"/>
    </row>
    <row r="45" spans="1:36" s="42" customFormat="1" ht="60.75" customHeight="1" x14ac:dyDescent="0.25">
      <c r="A45" s="35"/>
      <c r="B45" s="578"/>
      <c r="C45" s="514"/>
      <c r="D45" s="517"/>
      <c r="E45" s="520"/>
      <c r="F45" s="517"/>
      <c r="G45" s="609" t="s">
        <v>180</v>
      </c>
      <c r="H45" s="610" t="s">
        <v>181</v>
      </c>
      <c r="I45" s="520"/>
      <c r="J45" s="517"/>
      <c r="K45" s="597"/>
      <c r="L45" s="599"/>
      <c r="M45" s="89" t="s">
        <v>112</v>
      </c>
      <c r="N45" s="44">
        <v>0.25</v>
      </c>
      <c r="O45" s="89" t="s">
        <v>112</v>
      </c>
      <c r="P45" s="44">
        <v>0.25</v>
      </c>
      <c r="Q45" s="89" t="s">
        <v>112</v>
      </c>
      <c r="R45" s="45">
        <v>0.25</v>
      </c>
      <c r="S45" s="89" t="s">
        <v>112</v>
      </c>
      <c r="T45" s="44">
        <v>0.25</v>
      </c>
      <c r="U45" s="600">
        <v>244517975</v>
      </c>
      <c r="V45" s="593"/>
      <c r="W45" s="253"/>
      <c r="X45" s="87"/>
      <c r="Y45" s="543"/>
      <c r="Z45" s="584"/>
      <c r="AA45" s="558"/>
      <c r="AB45" s="531"/>
      <c r="AC45" s="531"/>
      <c r="AD45" s="41"/>
      <c r="AE45" s="41"/>
      <c r="AF45" s="41"/>
      <c r="AH45" s="50"/>
      <c r="AI45" s="51"/>
      <c r="AJ45" s="51"/>
    </row>
    <row r="46" spans="1:36" s="42" customFormat="1" ht="59.25" customHeight="1" x14ac:dyDescent="0.25">
      <c r="A46" s="35"/>
      <c r="B46" s="578"/>
      <c r="C46" s="514"/>
      <c r="D46" s="517"/>
      <c r="E46" s="520"/>
      <c r="F46" s="517"/>
      <c r="G46" s="609"/>
      <c r="H46" s="610"/>
      <c r="I46" s="520"/>
      <c r="J46" s="517"/>
      <c r="K46" s="597"/>
      <c r="L46" s="599"/>
      <c r="M46" s="89" t="s">
        <v>182</v>
      </c>
      <c r="N46" s="44">
        <v>0.3</v>
      </c>
      <c r="O46" s="89" t="s">
        <v>182</v>
      </c>
      <c r="P46" s="44">
        <v>0.3</v>
      </c>
      <c r="Q46" s="89" t="s">
        <v>182</v>
      </c>
      <c r="R46" s="45">
        <v>0.1</v>
      </c>
      <c r="S46" s="89" t="s">
        <v>182</v>
      </c>
      <c r="T46" s="44">
        <v>0.3</v>
      </c>
      <c r="U46" s="601"/>
      <c r="V46" s="593"/>
      <c r="W46" s="90"/>
      <c r="X46" s="49"/>
      <c r="Y46" s="603"/>
      <c r="Z46" s="604"/>
      <c r="AA46" s="605"/>
      <c r="AB46" s="531"/>
      <c r="AC46" s="531"/>
      <c r="AD46" s="41"/>
      <c r="AE46" s="41"/>
      <c r="AF46" s="41"/>
      <c r="AH46" s="50"/>
      <c r="AI46" s="51"/>
      <c r="AJ46" s="51"/>
    </row>
    <row r="47" spans="1:36" s="42" customFormat="1" ht="65.25" customHeight="1" thickBot="1" x14ac:dyDescent="0.3">
      <c r="A47" s="35"/>
      <c r="B47" s="578"/>
      <c r="C47" s="514"/>
      <c r="D47" s="517"/>
      <c r="E47" s="520"/>
      <c r="F47" s="517"/>
      <c r="G47" s="609"/>
      <c r="H47" s="610"/>
      <c r="I47" s="520"/>
      <c r="J47" s="517"/>
      <c r="K47" s="597"/>
      <c r="L47" s="599"/>
      <c r="M47" s="259" t="s">
        <v>183</v>
      </c>
      <c r="N47" s="258">
        <v>0.3</v>
      </c>
      <c r="O47" s="259" t="s">
        <v>183</v>
      </c>
      <c r="P47" s="258">
        <v>0.3</v>
      </c>
      <c r="Q47" s="259" t="s">
        <v>183</v>
      </c>
      <c r="R47" s="260">
        <v>0.1</v>
      </c>
      <c r="S47" s="259" t="s">
        <v>183</v>
      </c>
      <c r="T47" s="258">
        <v>0.3</v>
      </c>
      <c r="U47" s="602"/>
      <c r="V47" s="593"/>
      <c r="W47" s="90"/>
      <c r="X47" s="49"/>
      <c r="Y47" s="603"/>
      <c r="Z47" s="604"/>
      <c r="AA47" s="605"/>
      <c r="AB47" s="576"/>
      <c r="AC47" s="576"/>
      <c r="AD47" s="41"/>
      <c r="AE47" s="41"/>
      <c r="AF47" s="41"/>
      <c r="AH47" s="50"/>
      <c r="AI47" s="51"/>
      <c r="AJ47" s="51"/>
    </row>
    <row r="48" spans="1:36" s="35" customFormat="1" ht="65.25" customHeight="1" x14ac:dyDescent="0.25">
      <c r="B48" s="578"/>
      <c r="C48" s="514"/>
      <c r="D48" s="517"/>
      <c r="E48" s="520"/>
      <c r="F48" s="517"/>
      <c r="G48" s="611" t="s">
        <v>277</v>
      </c>
      <c r="H48" s="613" t="s">
        <v>276</v>
      </c>
      <c r="I48" s="520"/>
      <c r="J48" s="517"/>
      <c r="K48" s="597"/>
      <c r="L48" s="599"/>
      <c r="M48" s="89" t="s">
        <v>278</v>
      </c>
      <c r="N48" s="44">
        <v>0.05</v>
      </c>
      <c r="O48" s="240" t="s">
        <v>279</v>
      </c>
      <c r="P48" s="44">
        <v>0.25</v>
      </c>
      <c r="Q48" s="240" t="s">
        <v>279</v>
      </c>
      <c r="R48" s="44">
        <v>0.35</v>
      </c>
      <c r="S48" s="240" t="s">
        <v>279</v>
      </c>
      <c r="T48" s="44">
        <v>0.35</v>
      </c>
      <c r="U48" s="615">
        <v>5000000000</v>
      </c>
      <c r="V48" s="593"/>
      <c r="W48" s="594"/>
      <c r="X48" s="594"/>
      <c r="Y48" s="595"/>
      <c r="Z48" s="595"/>
      <c r="AA48" s="595"/>
      <c r="AB48" s="616"/>
      <c r="AC48" s="619"/>
      <c r="AD48" s="241"/>
      <c r="AE48" s="241"/>
      <c r="AF48" s="241"/>
      <c r="AH48" s="242"/>
      <c r="AI48" s="243"/>
      <c r="AJ48" s="243"/>
    </row>
    <row r="49" spans="1:36" s="35" customFormat="1" ht="65.25" customHeight="1" x14ac:dyDescent="0.25">
      <c r="B49" s="578"/>
      <c r="C49" s="514"/>
      <c r="D49" s="517"/>
      <c r="E49" s="520"/>
      <c r="F49" s="517"/>
      <c r="G49" s="611"/>
      <c r="H49" s="613"/>
      <c r="I49" s="520"/>
      <c r="J49" s="517"/>
      <c r="K49" s="597"/>
      <c r="L49" s="599"/>
      <c r="M49" s="245" t="s">
        <v>322</v>
      </c>
      <c r="N49" s="44">
        <v>0.35</v>
      </c>
      <c r="O49" s="240" t="s">
        <v>280</v>
      </c>
      <c r="P49" s="44">
        <v>0.35</v>
      </c>
      <c r="Q49" s="240" t="s">
        <v>280</v>
      </c>
      <c r="R49" s="44">
        <v>0.25</v>
      </c>
      <c r="S49" s="240" t="s">
        <v>280</v>
      </c>
      <c r="T49" s="44">
        <v>0.05</v>
      </c>
      <c r="U49" s="615"/>
      <c r="V49" s="593"/>
      <c r="W49" s="594"/>
      <c r="X49" s="594"/>
      <c r="Y49" s="595"/>
      <c r="Z49" s="595"/>
      <c r="AA49" s="595"/>
      <c r="AB49" s="617"/>
      <c r="AC49" s="620"/>
      <c r="AD49" s="241"/>
      <c r="AE49" s="241"/>
      <c r="AF49" s="241"/>
      <c r="AH49" s="242"/>
      <c r="AI49" s="243"/>
      <c r="AJ49" s="243"/>
    </row>
    <row r="50" spans="1:36" s="35" customFormat="1" ht="65.25" customHeight="1" x14ac:dyDescent="0.25">
      <c r="B50" s="578"/>
      <c r="C50" s="514"/>
      <c r="D50" s="517"/>
      <c r="E50" s="520"/>
      <c r="F50" s="517"/>
      <c r="G50" s="611"/>
      <c r="H50" s="613"/>
      <c r="I50" s="520"/>
      <c r="J50" s="517"/>
      <c r="K50" s="597"/>
      <c r="L50" s="599"/>
      <c r="M50" s="89" t="s">
        <v>324</v>
      </c>
      <c r="N50" s="44">
        <v>0.05</v>
      </c>
      <c r="O50" s="89" t="s">
        <v>178</v>
      </c>
      <c r="P50" s="44">
        <v>0.25</v>
      </c>
      <c r="Q50" s="89" t="s">
        <v>178</v>
      </c>
      <c r="R50" s="44">
        <v>0.35</v>
      </c>
      <c r="S50" s="89" t="s">
        <v>178</v>
      </c>
      <c r="T50" s="44">
        <v>0.35</v>
      </c>
      <c r="U50" s="615"/>
      <c r="V50" s="593"/>
      <c r="W50" s="594"/>
      <c r="X50" s="594"/>
      <c r="Y50" s="595"/>
      <c r="Z50" s="595"/>
      <c r="AA50" s="595"/>
      <c r="AB50" s="617"/>
      <c r="AC50" s="620"/>
      <c r="AD50" s="241"/>
      <c r="AE50" s="241"/>
      <c r="AF50" s="241"/>
      <c r="AH50" s="242"/>
      <c r="AI50" s="243"/>
      <c r="AJ50" s="243"/>
    </row>
    <row r="51" spans="1:36" s="35" customFormat="1" ht="140.25" customHeight="1" thickBot="1" x14ac:dyDescent="0.3">
      <c r="B51" s="579"/>
      <c r="C51" s="515"/>
      <c r="D51" s="518"/>
      <c r="E51" s="521"/>
      <c r="F51" s="518"/>
      <c r="G51" s="612"/>
      <c r="H51" s="614"/>
      <c r="I51" s="521"/>
      <c r="J51" s="518"/>
      <c r="K51" s="598"/>
      <c r="L51" s="599"/>
      <c r="M51" s="89" t="s">
        <v>323</v>
      </c>
      <c r="N51" s="44">
        <v>0.05</v>
      </c>
      <c r="O51" s="240" t="s">
        <v>281</v>
      </c>
      <c r="P51" s="44">
        <v>0.25</v>
      </c>
      <c r="Q51" s="240" t="s">
        <v>281</v>
      </c>
      <c r="R51" s="44">
        <v>0.35</v>
      </c>
      <c r="S51" s="240" t="s">
        <v>281</v>
      </c>
      <c r="T51" s="44">
        <v>0.35</v>
      </c>
      <c r="U51" s="615"/>
      <c r="V51" s="593"/>
      <c r="W51" s="594"/>
      <c r="X51" s="594"/>
      <c r="Y51" s="595"/>
      <c r="Z51" s="595"/>
      <c r="AA51" s="595"/>
      <c r="AB51" s="618"/>
      <c r="AC51" s="621"/>
      <c r="AD51" s="241"/>
      <c r="AE51" s="241"/>
      <c r="AF51" s="241"/>
      <c r="AH51" s="242"/>
      <c r="AI51" s="243"/>
      <c r="AJ51" s="243"/>
    </row>
    <row r="52" spans="1:36" s="93" customFormat="1" ht="48.75" customHeight="1" x14ac:dyDescent="0.25">
      <c r="A52" s="91"/>
      <c r="B52" s="499" t="s">
        <v>184</v>
      </c>
      <c r="C52" s="501" t="s">
        <v>80</v>
      </c>
      <c r="D52" s="503" t="s">
        <v>81</v>
      </c>
      <c r="E52" s="503" t="s">
        <v>82</v>
      </c>
      <c r="F52" s="503" t="s">
        <v>83</v>
      </c>
      <c r="G52" s="503" t="s">
        <v>84</v>
      </c>
      <c r="H52" s="505" t="s">
        <v>85</v>
      </c>
      <c r="I52" s="505" t="s">
        <v>33</v>
      </c>
      <c r="J52" s="503" t="s">
        <v>86</v>
      </c>
      <c r="K52" s="509" t="s">
        <v>87</v>
      </c>
      <c r="L52" s="633" t="s">
        <v>88</v>
      </c>
      <c r="M52" s="634" t="s">
        <v>267</v>
      </c>
      <c r="N52" s="632" t="s">
        <v>89</v>
      </c>
      <c r="O52" s="634" t="s">
        <v>268</v>
      </c>
      <c r="P52" s="632" t="s">
        <v>90</v>
      </c>
      <c r="Q52" s="634" t="s">
        <v>269</v>
      </c>
      <c r="R52" s="632" t="s">
        <v>91</v>
      </c>
      <c r="S52" s="634" t="s">
        <v>270</v>
      </c>
      <c r="T52" s="632" t="s">
        <v>92</v>
      </c>
      <c r="U52" s="623" t="s">
        <v>93</v>
      </c>
      <c r="V52" s="624"/>
      <c r="W52" s="625" t="s">
        <v>94</v>
      </c>
      <c r="X52" s="626"/>
      <c r="Y52" s="627" t="s">
        <v>95</v>
      </c>
      <c r="Z52" s="629" t="s">
        <v>96</v>
      </c>
      <c r="AA52" s="630" t="s">
        <v>97</v>
      </c>
      <c r="AB52" s="497" t="s">
        <v>98</v>
      </c>
      <c r="AC52" s="586" t="s">
        <v>78</v>
      </c>
      <c r="AD52" s="92"/>
      <c r="AE52" s="92"/>
      <c r="AF52" s="92"/>
      <c r="AH52" s="50"/>
      <c r="AI52" s="51"/>
      <c r="AJ52" s="51"/>
    </row>
    <row r="53" spans="1:36" s="93" customFormat="1" ht="63.75" customHeight="1" thickBot="1" x14ac:dyDescent="0.3">
      <c r="A53" s="91"/>
      <c r="B53" s="500"/>
      <c r="C53" s="502"/>
      <c r="D53" s="504"/>
      <c r="E53" s="504"/>
      <c r="F53" s="504"/>
      <c r="G53" s="504"/>
      <c r="H53" s="506"/>
      <c r="I53" s="506"/>
      <c r="J53" s="504"/>
      <c r="K53" s="510"/>
      <c r="L53" s="523"/>
      <c r="M53" s="502"/>
      <c r="N53" s="510"/>
      <c r="O53" s="502"/>
      <c r="P53" s="510"/>
      <c r="Q53" s="502"/>
      <c r="R53" s="510"/>
      <c r="S53" s="502"/>
      <c r="T53" s="510"/>
      <c r="U53" s="31" t="s">
        <v>99</v>
      </c>
      <c r="V53" s="32" t="s">
        <v>100</v>
      </c>
      <c r="W53" s="33" t="s">
        <v>101</v>
      </c>
      <c r="X53" s="34" t="s">
        <v>102</v>
      </c>
      <c r="Y53" s="492"/>
      <c r="Z53" s="494"/>
      <c r="AA53" s="496"/>
      <c r="AB53" s="498"/>
      <c r="AC53" s="587"/>
      <c r="AD53" s="92"/>
      <c r="AE53" s="92"/>
      <c r="AF53" s="92"/>
      <c r="AH53" s="50"/>
      <c r="AI53" s="51"/>
      <c r="AJ53" s="51"/>
    </row>
    <row r="54" spans="1:36" s="42" customFormat="1" ht="401.25" customHeight="1" x14ac:dyDescent="0.25">
      <c r="A54" s="35"/>
      <c r="B54" s="577" t="s">
        <v>185</v>
      </c>
      <c r="C54" s="513" t="s">
        <v>0</v>
      </c>
      <c r="D54" s="516" t="s">
        <v>186</v>
      </c>
      <c r="E54" s="631" t="s">
        <v>187</v>
      </c>
      <c r="F54" s="516" t="s">
        <v>275</v>
      </c>
      <c r="G54" s="63" t="s">
        <v>188</v>
      </c>
      <c r="H54" s="77" t="s">
        <v>189</v>
      </c>
      <c r="I54" s="519">
        <v>3</v>
      </c>
      <c r="J54" s="516" t="s">
        <v>190</v>
      </c>
      <c r="K54" s="516" t="s">
        <v>191</v>
      </c>
      <c r="L54" s="519" t="s">
        <v>192</v>
      </c>
      <c r="M54" s="36" t="s">
        <v>193</v>
      </c>
      <c r="N54" s="37">
        <v>0.25</v>
      </c>
      <c r="O54" s="36" t="s">
        <v>193</v>
      </c>
      <c r="P54" s="37">
        <v>0.25</v>
      </c>
      <c r="Q54" s="36" t="s">
        <v>193</v>
      </c>
      <c r="R54" s="38">
        <v>0.25</v>
      </c>
      <c r="S54" s="36" t="s">
        <v>193</v>
      </c>
      <c r="T54" s="37">
        <v>0.25</v>
      </c>
      <c r="U54" s="94">
        <v>389823638</v>
      </c>
      <c r="V54" s="95">
        <f>SUM(U54:U62)</f>
        <v>2152083726</v>
      </c>
      <c r="W54" s="183"/>
      <c r="X54" s="184"/>
      <c r="Y54" s="66"/>
      <c r="Z54" s="96"/>
      <c r="AA54" s="251"/>
      <c r="AB54" s="530"/>
      <c r="AC54" s="530"/>
      <c r="AD54" s="41"/>
      <c r="AE54" s="41"/>
      <c r="AF54" s="41"/>
      <c r="AH54" s="50"/>
      <c r="AI54" s="51"/>
      <c r="AJ54" s="51"/>
    </row>
    <row r="55" spans="1:36" s="42" customFormat="1" ht="255" customHeight="1" x14ac:dyDescent="0.25">
      <c r="A55" s="35"/>
      <c r="B55" s="578"/>
      <c r="C55" s="514"/>
      <c r="D55" s="517"/>
      <c r="E55" s="613"/>
      <c r="F55" s="517"/>
      <c r="G55" s="256" t="s">
        <v>194</v>
      </c>
      <c r="H55" s="83" t="s">
        <v>195</v>
      </c>
      <c r="I55" s="520"/>
      <c r="J55" s="517"/>
      <c r="K55" s="517"/>
      <c r="L55" s="520"/>
      <c r="M55" s="43" t="s">
        <v>196</v>
      </c>
      <c r="N55" s="44">
        <v>0.25</v>
      </c>
      <c r="O55" s="43" t="s">
        <v>196</v>
      </c>
      <c r="P55" s="44">
        <v>0.25</v>
      </c>
      <c r="Q55" s="43" t="s">
        <v>196</v>
      </c>
      <c r="R55" s="45">
        <v>0.25</v>
      </c>
      <c r="S55" s="43" t="s">
        <v>196</v>
      </c>
      <c r="T55" s="44">
        <v>0.25</v>
      </c>
      <c r="U55" s="200">
        <v>311290330</v>
      </c>
      <c r="V55" s="98"/>
      <c r="W55" s="185"/>
      <c r="X55" s="186"/>
      <c r="Y55" s="84"/>
      <c r="Z55" s="85"/>
      <c r="AA55" s="99"/>
      <c r="AB55" s="531"/>
      <c r="AC55" s="531"/>
      <c r="AD55" s="41"/>
      <c r="AE55" s="41"/>
      <c r="AF55" s="41"/>
      <c r="AH55" s="50"/>
      <c r="AI55" s="51"/>
      <c r="AJ55" s="51"/>
    </row>
    <row r="56" spans="1:36" s="42" customFormat="1" ht="176.25" customHeight="1" x14ac:dyDescent="0.25">
      <c r="A56" s="35"/>
      <c r="B56" s="578"/>
      <c r="C56" s="514"/>
      <c r="D56" s="517"/>
      <c r="E56" s="613"/>
      <c r="F56" s="517"/>
      <c r="G56" s="256" t="s">
        <v>197</v>
      </c>
      <c r="H56" s="83" t="s">
        <v>198</v>
      </c>
      <c r="I56" s="520"/>
      <c r="J56" s="517"/>
      <c r="K56" s="517"/>
      <c r="L56" s="520"/>
      <c r="M56" s="43" t="s">
        <v>193</v>
      </c>
      <c r="N56" s="44">
        <v>0.25</v>
      </c>
      <c r="O56" s="43" t="s">
        <v>193</v>
      </c>
      <c r="P56" s="44">
        <v>0.25</v>
      </c>
      <c r="Q56" s="43" t="s">
        <v>193</v>
      </c>
      <c r="R56" s="45">
        <v>0.25</v>
      </c>
      <c r="S56" s="43" t="s">
        <v>193</v>
      </c>
      <c r="T56" s="44">
        <v>0.25</v>
      </c>
      <c r="U56" s="97">
        <v>35000000</v>
      </c>
      <c r="V56" s="98"/>
      <c r="W56" s="65"/>
      <c r="X56" s="100"/>
      <c r="Y56" s="101"/>
      <c r="Z56" s="102"/>
      <c r="AA56" s="99"/>
      <c r="AB56" s="531"/>
      <c r="AC56" s="531"/>
      <c r="AD56" s="41"/>
      <c r="AE56" s="41"/>
      <c r="AF56" s="41"/>
      <c r="AH56" s="50"/>
      <c r="AI56" s="51"/>
      <c r="AJ56" s="51"/>
    </row>
    <row r="57" spans="1:36" s="42" customFormat="1" ht="272.25" customHeight="1" thickBot="1" x14ac:dyDescent="0.3">
      <c r="A57" s="35"/>
      <c r="B57" s="578"/>
      <c r="C57" s="514"/>
      <c r="D57" s="589"/>
      <c r="E57" s="613"/>
      <c r="F57" s="589"/>
      <c r="G57" s="256" t="s">
        <v>199</v>
      </c>
      <c r="H57" s="83" t="s">
        <v>200</v>
      </c>
      <c r="I57" s="588"/>
      <c r="J57" s="589"/>
      <c r="K57" s="589"/>
      <c r="L57" s="588"/>
      <c r="M57" s="43" t="s">
        <v>201</v>
      </c>
      <c r="N57" s="44">
        <v>0.25</v>
      </c>
      <c r="O57" s="43" t="s">
        <v>201</v>
      </c>
      <c r="P57" s="44">
        <v>0.25</v>
      </c>
      <c r="Q57" s="43" t="s">
        <v>201</v>
      </c>
      <c r="R57" s="45">
        <v>0.25</v>
      </c>
      <c r="S57" s="43" t="s">
        <v>201</v>
      </c>
      <c r="T57" s="44">
        <v>0.25</v>
      </c>
      <c r="U57" s="200">
        <v>338926515</v>
      </c>
      <c r="V57" s="98"/>
      <c r="W57" s="185"/>
      <c r="X57" s="186"/>
      <c r="Y57" s="103"/>
      <c r="Z57" s="104"/>
      <c r="AA57" s="250"/>
      <c r="AB57" s="532"/>
      <c r="AC57" s="532"/>
      <c r="AD57" s="41"/>
      <c r="AE57" s="41"/>
      <c r="AF57" s="41"/>
      <c r="AH57" s="50"/>
      <c r="AI57" s="51"/>
      <c r="AJ57" s="51"/>
    </row>
    <row r="58" spans="1:36" s="42" customFormat="1" ht="66" customHeight="1" x14ac:dyDescent="0.25">
      <c r="A58" s="35"/>
      <c r="B58" s="578"/>
      <c r="C58" s="514"/>
      <c r="D58" s="607" t="s">
        <v>186</v>
      </c>
      <c r="E58" s="613"/>
      <c r="F58" s="607" t="s">
        <v>264</v>
      </c>
      <c r="G58" s="524" t="s">
        <v>202</v>
      </c>
      <c r="H58" s="607" t="s">
        <v>203</v>
      </c>
      <c r="I58" s="608">
        <v>10</v>
      </c>
      <c r="J58" s="607" t="s">
        <v>204</v>
      </c>
      <c r="K58" s="607" t="s">
        <v>205</v>
      </c>
      <c r="L58" s="608" t="s">
        <v>206</v>
      </c>
      <c r="M58" s="43" t="s">
        <v>207</v>
      </c>
      <c r="N58" s="44">
        <v>0.1</v>
      </c>
      <c r="O58" s="43" t="s">
        <v>207</v>
      </c>
      <c r="P58" s="44">
        <v>0.25</v>
      </c>
      <c r="Q58" s="43" t="s">
        <v>207</v>
      </c>
      <c r="R58" s="45">
        <v>0.25</v>
      </c>
      <c r="S58" s="43" t="s">
        <v>207</v>
      </c>
      <c r="T58" s="44">
        <v>0.4</v>
      </c>
      <c r="U58" s="635">
        <v>287335314</v>
      </c>
      <c r="V58" s="98"/>
      <c r="W58" s="65"/>
      <c r="X58" s="100"/>
      <c r="Y58" s="637"/>
      <c r="Z58" s="638"/>
      <c r="AA58" s="105"/>
      <c r="AB58" s="575"/>
      <c r="AC58" s="575"/>
      <c r="AD58" s="41"/>
      <c r="AE58" s="41"/>
      <c r="AF58" s="41"/>
      <c r="AH58" s="50"/>
      <c r="AI58" s="51"/>
      <c r="AJ58" s="51"/>
    </row>
    <row r="59" spans="1:36" s="42" customFormat="1" ht="86.1" customHeight="1" x14ac:dyDescent="0.25">
      <c r="A59" s="35"/>
      <c r="B59" s="578"/>
      <c r="C59" s="514"/>
      <c r="D59" s="517"/>
      <c r="E59" s="613"/>
      <c r="F59" s="517"/>
      <c r="G59" s="528"/>
      <c r="H59" s="589"/>
      <c r="I59" s="520"/>
      <c r="J59" s="517"/>
      <c r="K59" s="517"/>
      <c r="L59" s="520"/>
      <c r="M59" s="43" t="s">
        <v>208</v>
      </c>
      <c r="N59" s="44">
        <v>0.25</v>
      </c>
      <c r="O59" s="43" t="s">
        <v>208</v>
      </c>
      <c r="P59" s="44">
        <v>0.25</v>
      </c>
      <c r="Q59" s="43" t="s">
        <v>208</v>
      </c>
      <c r="R59" s="45">
        <v>0.25</v>
      </c>
      <c r="S59" s="43" t="s">
        <v>208</v>
      </c>
      <c r="T59" s="44">
        <v>0.25</v>
      </c>
      <c r="U59" s="636"/>
      <c r="V59" s="98"/>
      <c r="W59" s="65"/>
      <c r="X59" s="100"/>
      <c r="Y59" s="603"/>
      <c r="Z59" s="604"/>
      <c r="AA59" s="605"/>
      <c r="AB59" s="531"/>
      <c r="AC59" s="531"/>
      <c r="AD59" s="41"/>
      <c r="AE59" s="41"/>
      <c r="AF59" s="41"/>
      <c r="AH59" s="50"/>
      <c r="AI59" s="51"/>
      <c r="AJ59" s="51"/>
    </row>
    <row r="60" spans="1:36" s="42" customFormat="1" ht="140.25" customHeight="1" x14ac:dyDescent="0.25">
      <c r="A60" s="35"/>
      <c r="B60" s="578"/>
      <c r="C60" s="514"/>
      <c r="D60" s="589"/>
      <c r="E60" s="613"/>
      <c r="F60" s="589"/>
      <c r="G60" s="256" t="s">
        <v>209</v>
      </c>
      <c r="H60" s="257" t="s">
        <v>210</v>
      </c>
      <c r="I60" s="588"/>
      <c r="J60" s="589"/>
      <c r="K60" s="589"/>
      <c r="L60" s="588"/>
      <c r="M60" s="43" t="s">
        <v>211</v>
      </c>
      <c r="N60" s="44">
        <v>0.2</v>
      </c>
      <c r="O60" s="43" t="s">
        <v>211</v>
      </c>
      <c r="P60" s="44">
        <v>0.4</v>
      </c>
      <c r="Q60" s="43" t="s">
        <v>211</v>
      </c>
      <c r="R60" s="45">
        <v>0.2</v>
      </c>
      <c r="S60" s="43" t="s">
        <v>211</v>
      </c>
      <c r="T60" s="44">
        <v>0.2</v>
      </c>
      <c r="U60" s="200">
        <v>450182860</v>
      </c>
      <c r="V60" s="98"/>
      <c r="W60" s="185"/>
      <c r="X60" s="186"/>
      <c r="Y60" s="544"/>
      <c r="Z60" s="585"/>
      <c r="AA60" s="559"/>
      <c r="AB60" s="531"/>
      <c r="AC60" s="531"/>
      <c r="AD60" s="41"/>
      <c r="AE60" s="41"/>
      <c r="AF60" s="41"/>
      <c r="AH60" s="50"/>
      <c r="AI60" s="51"/>
      <c r="AJ60" s="51"/>
    </row>
    <row r="61" spans="1:36" s="42" customFormat="1" ht="93.6" customHeight="1" x14ac:dyDescent="0.25">
      <c r="A61" s="35"/>
      <c r="B61" s="578"/>
      <c r="C61" s="514"/>
      <c r="D61" s="607" t="s">
        <v>186</v>
      </c>
      <c r="E61" s="613"/>
      <c r="F61" s="607" t="s">
        <v>265</v>
      </c>
      <c r="G61" s="256" t="s">
        <v>212</v>
      </c>
      <c r="H61" s="83" t="s">
        <v>213</v>
      </c>
      <c r="I61" s="608">
        <v>1</v>
      </c>
      <c r="J61" s="607" t="s">
        <v>214</v>
      </c>
      <c r="K61" s="607" t="s">
        <v>215</v>
      </c>
      <c r="L61" s="608" t="s">
        <v>216</v>
      </c>
      <c r="M61" s="43" t="s">
        <v>112</v>
      </c>
      <c r="N61" s="44">
        <v>0.25</v>
      </c>
      <c r="O61" s="43" t="s">
        <v>112</v>
      </c>
      <c r="P61" s="44">
        <v>0.25</v>
      </c>
      <c r="Q61" s="43" t="s">
        <v>112</v>
      </c>
      <c r="R61" s="45">
        <v>0.25</v>
      </c>
      <c r="S61" s="43" t="s">
        <v>112</v>
      </c>
      <c r="T61" s="44">
        <v>0.25</v>
      </c>
      <c r="U61" s="200">
        <v>57900000</v>
      </c>
      <c r="V61" s="98"/>
      <c r="W61" s="185"/>
      <c r="X61" s="186"/>
      <c r="Y61" s="543"/>
      <c r="Z61" s="584"/>
      <c r="AA61" s="558"/>
      <c r="AB61" s="531"/>
      <c r="AC61" s="531"/>
      <c r="AD61" s="41"/>
      <c r="AE61" s="41"/>
      <c r="AF61" s="41"/>
      <c r="AH61" s="50"/>
      <c r="AI61" s="51"/>
      <c r="AJ61" s="51"/>
    </row>
    <row r="62" spans="1:36" s="42" customFormat="1" ht="140.1" customHeight="1" thickBot="1" x14ac:dyDescent="0.3">
      <c r="A62" s="35"/>
      <c r="B62" s="579"/>
      <c r="C62" s="515"/>
      <c r="D62" s="518"/>
      <c r="E62" s="614"/>
      <c r="F62" s="518"/>
      <c r="G62" s="106" t="s">
        <v>217</v>
      </c>
      <c r="H62" s="107" t="s">
        <v>218</v>
      </c>
      <c r="I62" s="521"/>
      <c r="J62" s="518"/>
      <c r="K62" s="518"/>
      <c r="L62" s="521"/>
      <c r="M62" s="60" t="s">
        <v>219</v>
      </c>
      <c r="N62" s="61">
        <v>0.25</v>
      </c>
      <c r="O62" s="60" t="s">
        <v>219</v>
      </c>
      <c r="P62" s="61">
        <v>0.25</v>
      </c>
      <c r="Q62" s="60" t="s">
        <v>219</v>
      </c>
      <c r="R62" s="62">
        <v>0.25</v>
      </c>
      <c r="S62" s="60" t="s">
        <v>219</v>
      </c>
      <c r="T62" s="61">
        <v>0.25</v>
      </c>
      <c r="U62" s="200">
        <v>281625069</v>
      </c>
      <c r="V62" s="108"/>
      <c r="W62" s="187"/>
      <c r="X62" s="188"/>
      <c r="Y62" s="573"/>
      <c r="Z62" s="591"/>
      <c r="AA62" s="574"/>
      <c r="AB62" s="576"/>
      <c r="AC62" s="576"/>
      <c r="AD62" s="41"/>
      <c r="AE62" s="41"/>
      <c r="AF62" s="41"/>
      <c r="AH62" s="50"/>
      <c r="AI62" s="51"/>
      <c r="AJ62" s="51"/>
    </row>
    <row r="63" spans="1:36" ht="56.25" customHeight="1" thickBot="1" x14ac:dyDescent="0.25">
      <c r="B63" s="201" t="s">
        <v>220</v>
      </c>
      <c r="C63" s="113"/>
      <c r="D63" s="109"/>
      <c r="E63" s="109"/>
      <c r="F63" s="109"/>
      <c r="G63" s="110"/>
      <c r="H63" s="111"/>
      <c r="I63" s="109"/>
      <c r="J63" s="109"/>
      <c r="K63" s="109"/>
      <c r="L63" s="112"/>
      <c r="M63" s="113"/>
      <c r="N63" s="114"/>
      <c r="O63" s="113"/>
      <c r="P63" s="109"/>
      <c r="Q63" s="113"/>
      <c r="R63" s="114"/>
      <c r="S63" s="114"/>
      <c r="T63" s="114"/>
      <c r="U63" s="202">
        <f>U62+U61+U60+U58+U57+U56+U55+U54+U45+U42+U41+U39+U37+U36+U35+U32+U31+U29+U27+U25+U23+U21+U19+U12+U48</f>
        <v>11534355274</v>
      </c>
      <c r="V63" s="202">
        <f>V62+V61+V60+V58+V57+V56+V55+V54+V45+V42+V41+V39+V37+V36+V35+V32+V31+V29+V27+V25+V23+V21+V19+V12+V48</f>
        <v>11534355274</v>
      </c>
      <c r="W63" s="202">
        <f>W62+W61+W60+W58+W57+W56+W55+W54+W45+W42+W41+W39+W37+W36+W35+W32+W31+W29+W27+W25+W23+W21+W19+W12</f>
        <v>0</v>
      </c>
      <c r="X63" s="202">
        <f>X62+X61+X60+X58+X57+X56+X55+X54+X45+X42+X41+X39+X37+X36+X35+X32+X31+X29+X27+X25+X23+X21+X19+X12</f>
        <v>0</v>
      </c>
      <c r="Y63" s="115"/>
      <c r="Z63" s="115"/>
      <c r="AA63" s="115"/>
      <c r="AB63" s="116"/>
      <c r="AC63" s="117"/>
      <c r="AH63" s="50"/>
      <c r="AI63" s="51"/>
      <c r="AJ63" s="51"/>
    </row>
    <row r="64" spans="1:36" ht="40.5" customHeight="1" x14ac:dyDescent="0.2">
      <c r="B64" s="118" t="s">
        <v>221</v>
      </c>
      <c r="C64" s="639" t="s">
        <v>222</v>
      </c>
      <c r="D64" s="640"/>
      <c r="E64" s="640"/>
      <c r="F64" s="640"/>
      <c r="G64" s="640"/>
      <c r="H64" s="640"/>
      <c r="I64" s="640"/>
      <c r="J64" s="640"/>
      <c r="K64" s="640"/>
      <c r="L64" s="640"/>
      <c r="M64" s="640"/>
      <c r="N64" s="640"/>
      <c r="O64" s="640"/>
      <c r="P64" s="640"/>
      <c r="Q64" s="640"/>
      <c r="R64" s="640"/>
      <c r="S64" s="640"/>
      <c r="T64" s="640"/>
      <c r="U64" s="640"/>
      <c r="V64" s="640"/>
      <c r="W64" s="640"/>
      <c r="X64" s="641"/>
      <c r="Y64" s="17" t="s">
        <v>66</v>
      </c>
      <c r="Z64" s="18">
        <v>2021</v>
      </c>
      <c r="AA64" s="19"/>
      <c r="AB64" s="20" t="s">
        <v>223</v>
      </c>
      <c r="AC64" s="21">
        <v>1153121519</v>
      </c>
      <c r="AD64" s="10"/>
      <c r="AE64" s="10"/>
      <c r="AF64" s="10"/>
    </row>
    <row r="65" spans="1:36" ht="37.5" customHeight="1" thickBot="1" x14ac:dyDescent="0.25">
      <c r="B65" s="119" t="s">
        <v>68</v>
      </c>
      <c r="C65" s="461" t="s">
        <v>224</v>
      </c>
      <c r="D65" s="462"/>
      <c r="E65" s="462"/>
      <c r="F65" s="462"/>
      <c r="G65" s="462"/>
      <c r="H65" s="462"/>
      <c r="I65" s="462"/>
      <c r="J65" s="462"/>
      <c r="K65" s="462"/>
      <c r="L65" s="462"/>
      <c r="M65" s="462"/>
      <c r="N65" s="462"/>
      <c r="O65" s="462"/>
      <c r="P65" s="462"/>
      <c r="Q65" s="462"/>
      <c r="R65" s="462"/>
      <c r="S65" s="462"/>
      <c r="T65" s="462"/>
      <c r="U65" s="462"/>
      <c r="V65" s="462"/>
      <c r="W65" s="462"/>
      <c r="X65" s="463"/>
      <c r="Y65" s="23" t="s">
        <v>70</v>
      </c>
      <c r="Z65" s="24"/>
      <c r="AA65" s="25"/>
      <c r="AB65" s="26"/>
      <c r="AC65" s="27"/>
      <c r="AD65" s="10"/>
      <c r="AE65" s="10"/>
      <c r="AF65" s="10"/>
    </row>
    <row r="66" spans="1:36" ht="67.5" customHeight="1" thickBot="1" x14ac:dyDescent="0.25">
      <c r="B66" s="247"/>
      <c r="C66" s="464" t="s">
        <v>71</v>
      </c>
      <c r="D66" s="465"/>
      <c r="E66" s="465"/>
      <c r="F66" s="466"/>
      <c r="G66" s="28"/>
      <c r="H66" s="464" t="s">
        <v>72</v>
      </c>
      <c r="I66" s="465"/>
      <c r="J66" s="465"/>
      <c r="K66" s="465"/>
      <c r="L66" s="466"/>
      <c r="M66" s="464" t="s">
        <v>73</v>
      </c>
      <c r="N66" s="465"/>
      <c r="O66" s="465"/>
      <c r="P66" s="465"/>
      <c r="Q66" s="465"/>
      <c r="R66" s="465"/>
      <c r="S66" s="465"/>
      <c r="T66" s="466"/>
      <c r="U66" s="464" t="s">
        <v>74</v>
      </c>
      <c r="V66" s="466"/>
      <c r="W66" s="467" t="s">
        <v>75</v>
      </c>
      <c r="X66" s="468"/>
      <c r="Y66" s="487" t="s">
        <v>76</v>
      </c>
      <c r="Z66" s="467"/>
      <c r="AA66" s="468"/>
      <c r="AB66" s="29" t="s">
        <v>77</v>
      </c>
      <c r="AC66" s="488" t="s">
        <v>78</v>
      </c>
      <c r="AH66" s="50"/>
      <c r="AI66" s="51"/>
      <c r="AJ66" s="51"/>
    </row>
    <row r="67" spans="1:36" ht="48" customHeight="1" x14ac:dyDescent="0.2">
      <c r="B67" s="499" t="s">
        <v>79</v>
      </c>
      <c r="C67" s="501" t="s">
        <v>80</v>
      </c>
      <c r="D67" s="503" t="s">
        <v>81</v>
      </c>
      <c r="E67" s="503" t="s">
        <v>82</v>
      </c>
      <c r="F67" s="503" t="s">
        <v>83</v>
      </c>
      <c r="G67" s="503" t="s">
        <v>84</v>
      </c>
      <c r="H67" s="505" t="s">
        <v>85</v>
      </c>
      <c r="I67" s="505" t="s">
        <v>33</v>
      </c>
      <c r="J67" s="503" t="s">
        <v>86</v>
      </c>
      <c r="K67" s="509" t="s">
        <v>87</v>
      </c>
      <c r="L67" s="522" t="s">
        <v>88</v>
      </c>
      <c r="M67" s="501" t="s">
        <v>267</v>
      </c>
      <c r="N67" s="509" t="s">
        <v>89</v>
      </c>
      <c r="O67" s="501" t="s">
        <v>268</v>
      </c>
      <c r="P67" s="509" t="s">
        <v>90</v>
      </c>
      <c r="Q67" s="501" t="s">
        <v>269</v>
      </c>
      <c r="R67" s="509" t="s">
        <v>91</v>
      </c>
      <c r="S67" s="501" t="s">
        <v>270</v>
      </c>
      <c r="T67" s="509" t="s">
        <v>92</v>
      </c>
      <c r="U67" s="511" t="s">
        <v>93</v>
      </c>
      <c r="V67" s="512"/>
      <c r="W67" s="507" t="s">
        <v>94</v>
      </c>
      <c r="X67" s="508"/>
      <c r="Y67" s="491" t="s">
        <v>95</v>
      </c>
      <c r="Z67" s="493" t="s">
        <v>96</v>
      </c>
      <c r="AA67" s="495" t="s">
        <v>97</v>
      </c>
      <c r="AB67" s="497" t="s">
        <v>98</v>
      </c>
      <c r="AC67" s="489"/>
      <c r="AH67" s="50"/>
      <c r="AI67" s="51"/>
      <c r="AJ67" s="51"/>
    </row>
    <row r="68" spans="1:36" ht="60" customHeight="1" thickBot="1" x14ac:dyDescent="0.25">
      <c r="B68" s="500"/>
      <c r="C68" s="502"/>
      <c r="D68" s="504"/>
      <c r="E68" s="504"/>
      <c r="F68" s="504"/>
      <c r="G68" s="504"/>
      <c r="H68" s="506"/>
      <c r="I68" s="506"/>
      <c r="J68" s="504"/>
      <c r="K68" s="510"/>
      <c r="L68" s="523"/>
      <c r="M68" s="502"/>
      <c r="N68" s="510"/>
      <c r="O68" s="502"/>
      <c r="P68" s="510"/>
      <c r="Q68" s="502"/>
      <c r="R68" s="510"/>
      <c r="S68" s="502"/>
      <c r="T68" s="510"/>
      <c r="U68" s="31" t="s">
        <v>99</v>
      </c>
      <c r="V68" s="32" t="s">
        <v>100</v>
      </c>
      <c r="W68" s="33" t="s">
        <v>101</v>
      </c>
      <c r="X68" s="34" t="s">
        <v>102</v>
      </c>
      <c r="Y68" s="492"/>
      <c r="Z68" s="494"/>
      <c r="AA68" s="496"/>
      <c r="AB68" s="498"/>
      <c r="AC68" s="490"/>
      <c r="AH68" s="50"/>
      <c r="AI68" s="51"/>
      <c r="AJ68" s="51"/>
    </row>
    <row r="69" spans="1:36" ht="97.5" customHeight="1" x14ac:dyDescent="0.2">
      <c r="B69" s="577" t="s">
        <v>225</v>
      </c>
      <c r="C69" s="662" t="s">
        <v>0</v>
      </c>
      <c r="D69" s="516" t="s">
        <v>226</v>
      </c>
      <c r="E69" s="519" t="s">
        <v>227</v>
      </c>
      <c r="F69" s="516" t="s">
        <v>266</v>
      </c>
      <c r="G69" s="63" t="s">
        <v>107</v>
      </c>
      <c r="H69" s="120" t="s">
        <v>228</v>
      </c>
      <c r="I69" s="519">
        <v>1</v>
      </c>
      <c r="J69" s="516" t="s">
        <v>229</v>
      </c>
      <c r="K69" s="516" t="s">
        <v>230</v>
      </c>
      <c r="L69" s="519" t="s">
        <v>231</v>
      </c>
      <c r="M69" s="562" t="s">
        <v>232</v>
      </c>
      <c r="N69" s="650">
        <v>0.3</v>
      </c>
      <c r="O69" s="562" t="s">
        <v>232</v>
      </c>
      <c r="P69" s="650">
        <v>0.35</v>
      </c>
      <c r="Q69" s="562" t="s">
        <v>232</v>
      </c>
      <c r="R69" s="648">
        <v>0.2</v>
      </c>
      <c r="S69" s="562" t="s">
        <v>232</v>
      </c>
      <c r="T69" s="650">
        <v>0.2</v>
      </c>
      <c r="U69" s="121">
        <v>141691172</v>
      </c>
      <c r="V69" s="656">
        <f>SUM(U69:U72)</f>
        <v>584197922</v>
      </c>
      <c r="W69" s="189"/>
      <c r="X69" s="189"/>
      <c r="Y69" s="638"/>
      <c r="Z69" s="638"/>
      <c r="AA69" s="659"/>
      <c r="AB69" s="660"/>
      <c r="AC69" s="660"/>
      <c r="AD69" s="10"/>
      <c r="AE69" s="10"/>
      <c r="AF69" s="10"/>
      <c r="AH69" s="50"/>
      <c r="AI69" s="51"/>
      <c r="AJ69" s="51"/>
    </row>
    <row r="70" spans="1:36" ht="97.5" customHeight="1" x14ac:dyDescent="0.2">
      <c r="B70" s="578"/>
      <c r="C70" s="663"/>
      <c r="D70" s="517"/>
      <c r="E70" s="520"/>
      <c r="F70" s="517"/>
      <c r="G70" s="256" t="s">
        <v>119</v>
      </c>
      <c r="H70" s="122" t="s">
        <v>233</v>
      </c>
      <c r="I70" s="588"/>
      <c r="J70" s="589"/>
      <c r="K70" s="589"/>
      <c r="L70" s="520"/>
      <c r="M70" s="564"/>
      <c r="N70" s="651"/>
      <c r="O70" s="564"/>
      <c r="P70" s="651"/>
      <c r="Q70" s="564"/>
      <c r="R70" s="649"/>
      <c r="S70" s="564"/>
      <c r="T70" s="651"/>
      <c r="U70" s="121">
        <v>142234318</v>
      </c>
      <c r="V70" s="657"/>
      <c r="W70" s="190"/>
      <c r="X70" s="190"/>
      <c r="Y70" s="585"/>
      <c r="Z70" s="585"/>
      <c r="AA70" s="559"/>
      <c r="AB70" s="661"/>
      <c r="AC70" s="661"/>
      <c r="AD70" s="10"/>
      <c r="AE70" s="10"/>
      <c r="AF70" s="10"/>
      <c r="AH70" s="50"/>
      <c r="AI70" s="51"/>
      <c r="AJ70" s="51"/>
    </row>
    <row r="71" spans="1:36" ht="97.5" customHeight="1" x14ac:dyDescent="0.2">
      <c r="B71" s="578"/>
      <c r="C71" s="663"/>
      <c r="D71" s="517"/>
      <c r="E71" s="520"/>
      <c r="F71" s="517"/>
      <c r="G71" s="256" t="s">
        <v>141</v>
      </c>
      <c r="H71" s="122" t="s">
        <v>234</v>
      </c>
      <c r="I71" s="608">
        <v>2</v>
      </c>
      <c r="J71" s="607" t="s">
        <v>235</v>
      </c>
      <c r="K71" s="607" t="s">
        <v>230</v>
      </c>
      <c r="L71" s="520"/>
      <c r="M71" s="646" t="s">
        <v>236</v>
      </c>
      <c r="N71" s="652">
        <v>0.3</v>
      </c>
      <c r="O71" s="646" t="s">
        <v>236</v>
      </c>
      <c r="P71" s="652">
        <v>0.35</v>
      </c>
      <c r="Q71" s="646" t="s">
        <v>236</v>
      </c>
      <c r="R71" s="654">
        <v>0.2</v>
      </c>
      <c r="S71" s="646" t="s">
        <v>236</v>
      </c>
      <c r="T71" s="652">
        <v>0.2</v>
      </c>
      <c r="U71" s="255">
        <v>142383278</v>
      </c>
      <c r="V71" s="657"/>
      <c r="W71" s="190"/>
      <c r="X71" s="190"/>
      <c r="Y71" s="642"/>
      <c r="Z71" s="584"/>
      <c r="AA71" s="558"/>
      <c r="AB71" s="644"/>
      <c r="AC71" s="644"/>
      <c r="AD71" s="10"/>
      <c r="AE71" s="10"/>
      <c r="AF71" s="10"/>
      <c r="AH71" s="50"/>
      <c r="AI71" s="51"/>
      <c r="AJ71" s="51"/>
    </row>
    <row r="72" spans="1:36" ht="97.5" customHeight="1" thickBot="1" x14ac:dyDescent="0.25">
      <c r="B72" s="579"/>
      <c r="C72" s="664"/>
      <c r="D72" s="518"/>
      <c r="E72" s="521"/>
      <c r="F72" s="518"/>
      <c r="G72" s="106" t="s">
        <v>147</v>
      </c>
      <c r="H72" s="123" t="s">
        <v>237</v>
      </c>
      <c r="I72" s="521"/>
      <c r="J72" s="518"/>
      <c r="K72" s="518"/>
      <c r="L72" s="521"/>
      <c r="M72" s="647"/>
      <c r="N72" s="653"/>
      <c r="O72" s="647"/>
      <c r="P72" s="653"/>
      <c r="Q72" s="647"/>
      <c r="R72" s="655"/>
      <c r="S72" s="647"/>
      <c r="T72" s="653"/>
      <c r="U72" s="255">
        <v>157889154</v>
      </c>
      <c r="V72" s="658"/>
      <c r="W72" s="190"/>
      <c r="X72" s="190"/>
      <c r="Y72" s="643"/>
      <c r="Z72" s="591"/>
      <c r="AA72" s="574"/>
      <c r="AB72" s="645"/>
      <c r="AC72" s="645"/>
      <c r="AD72" s="10"/>
      <c r="AE72" s="10"/>
      <c r="AF72" s="10"/>
      <c r="AH72" s="50"/>
      <c r="AI72" s="51"/>
      <c r="AJ72" s="51"/>
    </row>
    <row r="73" spans="1:36" ht="64.5" customHeight="1" x14ac:dyDescent="0.2">
      <c r="B73" s="499" t="s">
        <v>150</v>
      </c>
      <c r="C73" s="501" t="s">
        <v>80</v>
      </c>
      <c r="D73" s="503" t="s">
        <v>81</v>
      </c>
      <c r="E73" s="503" t="s">
        <v>82</v>
      </c>
      <c r="F73" s="503" t="s">
        <v>83</v>
      </c>
      <c r="G73" s="503" t="s">
        <v>84</v>
      </c>
      <c r="H73" s="505" t="s">
        <v>85</v>
      </c>
      <c r="I73" s="505" t="s">
        <v>33</v>
      </c>
      <c r="J73" s="503" t="s">
        <v>86</v>
      </c>
      <c r="K73" s="509" t="s">
        <v>87</v>
      </c>
      <c r="L73" s="522" t="s">
        <v>88</v>
      </c>
      <c r="M73" s="501" t="s">
        <v>267</v>
      </c>
      <c r="N73" s="509" t="s">
        <v>89</v>
      </c>
      <c r="O73" s="501" t="s">
        <v>268</v>
      </c>
      <c r="P73" s="509" t="s">
        <v>90</v>
      </c>
      <c r="Q73" s="501" t="s">
        <v>269</v>
      </c>
      <c r="R73" s="509" t="s">
        <v>91</v>
      </c>
      <c r="S73" s="501" t="s">
        <v>270</v>
      </c>
      <c r="T73" s="509" t="s">
        <v>92</v>
      </c>
      <c r="U73" s="511" t="s">
        <v>93</v>
      </c>
      <c r="V73" s="512"/>
      <c r="W73" s="507" t="s">
        <v>94</v>
      </c>
      <c r="X73" s="508"/>
      <c r="Y73" s="491" t="s">
        <v>95</v>
      </c>
      <c r="Z73" s="493" t="s">
        <v>96</v>
      </c>
      <c r="AA73" s="495" t="s">
        <v>97</v>
      </c>
      <c r="AB73" s="497" t="s">
        <v>98</v>
      </c>
      <c r="AC73" s="586" t="s">
        <v>78</v>
      </c>
      <c r="AD73" s="10"/>
      <c r="AE73" s="10"/>
      <c r="AF73" s="10"/>
      <c r="AH73" s="50"/>
      <c r="AI73" s="51"/>
      <c r="AJ73" s="51"/>
    </row>
    <row r="74" spans="1:36" ht="70.5" customHeight="1" thickBot="1" x14ac:dyDescent="0.25">
      <c r="B74" s="500"/>
      <c r="C74" s="502"/>
      <c r="D74" s="504"/>
      <c r="E74" s="504"/>
      <c r="F74" s="504"/>
      <c r="G74" s="504"/>
      <c r="H74" s="506"/>
      <c r="I74" s="506"/>
      <c r="J74" s="504"/>
      <c r="K74" s="510"/>
      <c r="L74" s="523"/>
      <c r="M74" s="502"/>
      <c r="N74" s="510"/>
      <c r="O74" s="502"/>
      <c r="P74" s="510"/>
      <c r="Q74" s="502"/>
      <c r="R74" s="510"/>
      <c r="S74" s="502"/>
      <c r="T74" s="510"/>
      <c r="U74" s="31" t="s">
        <v>99</v>
      </c>
      <c r="V74" s="32" t="s">
        <v>100</v>
      </c>
      <c r="W74" s="33" t="s">
        <v>101</v>
      </c>
      <c r="X74" s="34" t="s">
        <v>102</v>
      </c>
      <c r="Y74" s="492"/>
      <c r="Z74" s="494"/>
      <c r="AA74" s="496"/>
      <c r="AB74" s="498"/>
      <c r="AC74" s="587"/>
      <c r="AD74" s="10"/>
      <c r="AE74" s="10"/>
      <c r="AF74" s="10"/>
      <c r="AH74" s="50"/>
      <c r="AI74" s="51"/>
      <c r="AJ74" s="51"/>
    </row>
    <row r="75" spans="1:36" ht="117" customHeight="1" x14ac:dyDescent="0.2">
      <c r="B75" s="577" t="s">
        <v>238</v>
      </c>
      <c r="C75" s="662" t="s">
        <v>0</v>
      </c>
      <c r="D75" s="516" t="s">
        <v>226</v>
      </c>
      <c r="E75" s="519" t="s">
        <v>227</v>
      </c>
      <c r="F75" s="516" t="s">
        <v>266</v>
      </c>
      <c r="G75" s="63" t="s">
        <v>155</v>
      </c>
      <c r="H75" s="124" t="s">
        <v>239</v>
      </c>
      <c r="I75" s="519">
        <v>1</v>
      </c>
      <c r="J75" s="516" t="s">
        <v>240</v>
      </c>
      <c r="K75" s="516" t="s">
        <v>230</v>
      </c>
      <c r="L75" s="519" t="s">
        <v>241</v>
      </c>
      <c r="M75" s="516" t="s">
        <v>240</v>
      </c>
      <c r="N75" s="650">
        <v>0.25</v>
      </c>
      <c r="O75" s="516" t="s">
        <v>240</v>
      </c>
      <c r="P75" s="650">
        <v>0.35</v>
      </c>
      <c r="Q75" s="516" t="s">
        <v>240</v>
      </c>
      <c r="R75" s="648">
        <v>0.2</v>
      </c>
      <c r="S75" s="562" t="s">
        <v>242</v>
      </c>
      <c r="T75" s="668">
        <v>0.2</v>
      </c>
      <c r="U75" s="125">
        <v>141607600</v>
      </c>
      <c r="V75" s="126">
        <f>SUM(U75:U78)</f>
        <v>568923597</v>
      </c>
      <c r="W75" s="191"/>
      <c r="X75" s="192"/>
      <c r="Y75" s="637"/>
      <c r="Z75" s="638"/>
      <c r="AA75" s="659"/>
      <c r="AB75" s="660"/>
      <c r="AC75" s="660"/>
      <c r="AD75" s="10"/>
      <c r="AE75" s="10"/>
      <c r="AF75" s="10"/>
      <c r="AH75" s="50"/>
      <c r="AI75" s="51"/>
      <c r="AJ75" s="51"/>
    </row>
    <row r="76" spans="1:36" ht="102.75" customHeight="1" x14ac:dyDescent="0.2">
      <c r="B76" s="578"/>
      <c r="C76" s="663"/>
      <c r="D76" s="517"/>
      <c r="E76" s="520"/>
      <c r="F76" s="517"/>
      <c r="G76" s="256" t="s">
        <v>160</v>
      </c>
      <c r="H76" s="127" t="s">
        <v>243</v>
      </c>
      <c r="I76" s="588"/>
      <c r="J76" s="589"/>
      <c r="K76" s="589"/>
      <c r="L76" s="520"/>
      <c r="M76" s="589"/>
      <c r="N76" s="651"/>
      <c r="O76" s="589"/>
      <c r="P76" s="651"/>
      <c r="Q76" s="589"/>
      <c r="R76" s="649"/>
      <c r="S76" s="564"/>
      <c r="T76" s="669"/>
      <c r="U76" s="128">
        <v>140282911</v>
      </c>
      <c r="V76" s="129"/>
      <c r="W76" s="193"/>
      <c r="X76" s="194"/>
      <c r="Y76" s="544"/>
      <c r="Z76" s="585"/>
      <c r="AA76" s="559"/>
      <c r="AB76" s="661"/>
      <c r="AC76" s="661"/>
      <c r="AD76" s="10"/>
      <c r="AE76" s="10"/>
      <c r="AF76" s="10"/>
      <c r="AH76" s="50"/>
      <c r="AI76" s="51"/>
      <c r="AJ76" s="51"/>
    </row>
    <row r="77" spans="1:36" ht="101.25" customHeight="1" x14ac:dyDescent="0.2">
      <c r="B77" s="578"/>
      <c r="C77" s="663"/>
      <c r="D77" s="517"/>
      <c r="E77" s="520"/>
      <c r="F77" s="517"/>
      <c r="G77" s="256" t="s">
        <v>171</v>
      </c>
      <c r="H77" s="127" t="s">
        <v>244</v>
      </c>
      <c r="I77" s="608">
        <v>1</v>
      </c>
      <c r="J77" s="607" t="s">
        <v>245</v>
      </c>
      <c r="K77" s="607" t="s">
        <v>230</v>
      </c>
      <c r="L77" s="520"/>
      <c r="M77" s="607" t="s">
        <v>245</v>
      </c>
      <c r="N77" s="652">
        <v>0.3</v>
      </c>
      <c r="O77" s="607" t="s">
        <v>245</v>
      </c>
      <c r="P77" s="652">
        <v>0.35</v>
      </c>
      <c r="Q77" s="607" t="s">
        <v>245</v>
      </c>
      <c r="R77" s="654">
        <v>0.2</v>
      </c>
      <c r="S77" s="607" t="s">
        <v>245</v>
      </c>
      <c r="T77" s="666">
        <v>0.15</v>
      </c>
      <c r="U77" s="130">
        <v>144961517</v>
      </c>
      <c r="V77" s="129"/>
      <c r="W77" s="193"/>
      <c r="X77" s="194"/>
      <c r="Y77" s="543"/>
      <c r="Z77" s="584"/>
      <c r="AA77" s="558"/>
      <c r="AB77" s="644"/>
      <c r="AC77" s="644"/>
      <c r="AD77" s="10"/>
      <c r="AE77" s="10"/>
      <c r="AF77" s="10"/>
      <c r="AH77" s="50"/>
      <c r="AI77" s="51"/>
      <c r="AJ77" s="51"/>
    </row>
    <row r="78" spans="1:36" ht="195.75" customHeight="1" thickBot="1" x14ac:dyDescent="0.25">
      <c r="B78" s="579"/>
      <c r="C78" s="664"/>
      <c r="D78" s="518"/>
      <c r="E78" s="521"/>
      <c r="F78" s="518"/>
      <c r="G78" s="106" t="s">
        <v>176</v>
      </c>
      <c r="H78" s="131" t="s">
        <v>246</v>
      </c>
      <c r="I78" s="521"/>
      <c r="J78" s="518"/>
      <c r="K78" s="518"/>
      <c r="L78" s="521"/>
      <c r="M78" s="518"/>
      <c r="N78" s="653"/>
      <c r="O78" s="518"/>
      <c r="P78" s="653"/>
      <c r="Q78" s="518"/>
      <c r="R78" s="655"/>
      <c r="S78" s="518"/>
      <c r="T78" s="667"/>
      <c r="U78" s="132">
        <v>142071569</v>
      </c>
      <c r="V78" s="133"/>
      <c r="W78" s="195"/>
      <c r="X78" s="196"/>
      <c r="Y78" s="573"/>
      <c r="Z78" s="591"/>
      <c r="AA78" s="574"/>
      <c r="AB78" s="645"/>
      <c r="AC78" s="645"/>
      <c r="AD78" s="10"/>
      <c r="AE78" s="10"/>
      <c r="AF78" s="10"/>
      <c r="AH78" s="50"/>
      <c r="AI78" s="51"/>
      <c r="AJ78" s="51"/>
    </row>
    <row r="79" spans="1:36" ht="56.25" customHeight="1" thickBot="1" x14ac:dyDescent="0.25">
      <c r="A79" s="134"/>
      <c r="B79" s="201" t="s">
        <v>247</v>
      </c>
      <c r="C79" s="113"/>
      <c r="D79" s="135"/>
      <c r="E79" s="109"/>
      <c r="F79" s="109"/>
      <c r="G79" s="110"/>
      <c r="H79" s="136"/>
      <c r="I79" s="109"/>
      <c r="J79" s="109"/>
      <c r="K79" s="109"/>
      <c r="L79" s="112"/>
      <c r="M79" s="137"/>
      <c r="N79" s="138"/>
      <c r="O79" s="139"/>
      <c r="P79" s="140"/>
      <c r="Q79" s="139"/>
      <c r="R79" s="138"/>
      <c r="S79" s="138"/>
      <c r="T79" s="138"/>
      <c r="U79" s="202">
        <f t="shared" ref="U79:X79" si="0">SUM(U69:U78)</f>
        <v>1153121519</v>
      </c>
      <c r="V79" s="244">
        <f t="shared" si="0"/>
        <v>1153121519</v>
      </c>
      <c r="W79" s="203">
        <f t="shared" si="0"/>
        <v>0</v>
      </c>
      <c r="X79" s="204">
        <f t="shared" si="0"/>
        <v>0</v>
      </c>
      <c r="Y79" s="117"/>
      <c r="Z79" s="117"/>
      <c r="AA79" s="117"/>
      <c r="AB79" s="117"/>
      <c r="AC79" s="117"/>
      <c r="AD79" s="10"/>
      <c r="AE79" s="10"/>
      <c r="AF79" s="10"/>
      <c r="AH79" s="50"/>
      <c r="AI79" s="51"/>
      <c r="AJ79" s="51"/>
    </row>
    <row r="80" spans="1:36" ht="51" customHeight="1" x14ac:dyDescent="0.2">
      <c r="B80" s="665" t="s">
        <v>321</v>
      </c>
      <c r="C80" s="665"/>
      <c r="D80" s="665"/>
      <c r="E80" s="665"/>
      <c r="F80" s="665"/>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10"/>
      <c r="AE80" s="10"/>
      <c r="AF80" s="10"/>
    </row>
    <row r="81" spans="21:21" x14ac:dyDescent="0.2">
      <c r="U81" s="10"/>
    </row>
  </sheetData>
  <autoFilter ref="C10:AC80" xr:uid="{00000000-0009-0000-0000-000004000000}">
    <filterColumn colId="20" showButton="0"/>
  </autoFilter>
  <mergeCells count="389">
    <mergeCell ref="B80:AC80"/>
    <mergeCell ref="R77:R78"/>
    <mergeCell ref="S77:S78"/>
    <mergeCell ref="T77:T78"/>
    <mergeCell ref="Y77:Y78"/>
    <mergeCell ref="Z77:Z78"/>
    <mergeCell ref="AA77:AA78"/>
    <mergeCell ref="AB75:AB76"/>
    <mergeCell ref="AC75:AC76"/>
    <mergeCell ref="I77:I78"/>
    <mergeCell ref="J77:J78"/>
    <mergeCell ref="K77:K78"/>
    <mergeCell ref="M77:M78"/>
    <mergeCell ref="N77:N78"/>
    <mergeCell ref="O77:O78"/>
    <mergeCell ref="P77:P78"/>
    <mergeCell ref="Q77:Q78"/>
    <mergeCell ref="R75:R76"/>
    <mergeCell ref="S75:S76"/>
    <mergeCell ref="T75:T76"/>
    <mergeCell ref="Y75:Y76"/>
    <mergeCell ref="Z75:Z76"/>
    <mergeCell ref="AA75:AA76"/>
    <mergeCell ref="L75:L78"/>
    <mergeCell ref="AB77:AB78"/>
    <mergeCell ref="AC77:AC78"/>
    <mergeCell ref="AB73:AB74"/>
    <mergeCell ref="AC73:AC74"/>
    <mergeCell ref="U73:V73"/>
    <mergeCell ref="W73:X73"/>
    <mergeCell ref="Y73:Y74"/>
    <mergeCell ref="Z73:Z74"/>
    <mergeCell ref="AA73:AA74"/>
    <mergeCell ref="B75:B78"/>
    <mergeCell ref="C75:C78"/>
    <mergeCell ref="D75:D78"/>
    <mergeCell ref="E75:E78"/>
    <mergeCell ref="F75:F78"/>
    <mergeCell ref="I75:I76"/>
    <mergeCell ref="J75:J76"/>
    <mergeCell ref="K75:K76"/>
    <mergeCell ref="T73:T74"/>
    <mergeCell ref="N73:N74"/>
    <mergeCell ref="O73:O74"/>
    <mergeCell ref="P73:P74"/>
    <mergeCell ref="Q73:Q74"/>
    <mergeCell ref="R73:R74"/>
    <mergeCell ref="S73:S74"/>
    <mergeCell ref="H73:H74"/>
    <mergeCell ref="I73:I74"/>
    <mergeCell ref="M75:M76"/>
    <mergeCell ref="N75:N76"/>
    <mergeCell ref="O75:O76"/>
    <mergeCell ref="P75:P76"/>
    <mergeCell ref="Q75:Q76"/>
    <mergeCell ref="J73:J74"/>
    <mergeCell ref="K73:K74"/>
    <mergeCell ref="B69:B72"/>
    <mergeCell ref="C69:C72"/>
    <mergeCell ref="D69:D72"/>
    <mergeCell ref="E69:E72"/>
    <mergeCell ref="F69:F72"/>
    <mergeCell ref="I69:I70"/>
    <mergeCell ref="J69:J70"/>
    <mergeCell ref="K69:K70"/>
    <mergeCell ref="L69:L72"/>
    <mergeCell ref="I71:I72"/>
    <mergeCell ref="L73:L74"/>
    <mergeCell ref="M73:M74"/>
    <mergeCell ref="B73:B74"/>
    <mergeCell ref="C73:C74"/>
    <mergeCell ref="D73:D74"/>
    <mergeCell ref="E73:E74"/>
    <mergeCell ref="F73:F74"/>
    <mergeCell ref="G73:G74"/>
    <mergeCell ref="AC71:AC72"/>
    <mergeCell ref="N71:N72"/>
    <mergeCell ref="O71:O72"/>
    <mergeCell ref="P71:P72"/>
    <mergeCell ref="Q71:Q72"/>
    <mergeCell ref="R71:R72"/>
    <mergeCell ref="S71:S72"/>
    <mergeCell ref="V69:V72"/>
    <mergeCell ref="Y69:Y70"/>
    <mergeCell ref="Z69:Z70"/>
    <mergeCell ref="AA69:AA70"/>
    <mergeCell ref="AB69:AB70"/>
    <mergeCell ref="AC69:AC70"/>
    <mergeCell ref="O69:O70"/>
    <mergeCell ref="P69:P70"/>
    <mergeCell ref="Q69:Q70"/>
    <mergeCell ref="Y71:Y72"/>
    <mergeCell ref="Z71:Z72"/>
    <mergeCell ref="AA71:AA72"/>
    <mergeCell ref="AB71:AB72"/>
    <mergeCell ref="M71:M72"/>
    <mergeCell ref="M69:M70"/>
    <mergeCell ref="J71:J72"/>
    <mergeCell ref="K71:K72"/>
    <mergeCell ref="Y66:AA66"/>
    <mergeCell ref="R69:R70"/>
    <mergeCell ref="S69:S70"/>
    <mergeCell ref="N69:N70"/>
    <mergeCell ref="T69:T70"/>
    <mergeCell ref="T71:T72"/>
    <mergeCell ref="K67:K68"/>
    <mergeCell ref="L67:L68"/>
    <mergeCell ref="M67:M68"/>
    <mergeCell ref="N67:N68"/>
    <mergeCell ref="O67:O68"/>
    <mergeCell ref="AC66:AC68"/>
    <mergeCell ref="B67:B68"/>
    <mergeCell ref="C67:C68"/>
    <mergeCell ref="D67:D68"/>
    <mergeCell ref="E67:E68"/>
    <mergeCell ref="F67:F68"/>
    <mergeCell ref="G67:G68"/>
    <mergeCell ref="H67:H68"/>
    <mergeCell ref="I67:I68"/>
    <mergeCell ref="W67:X67"/>
    <mergeCell ref="Y67:Y68"/>
    <mergeCell ref="Z67:Z68"/>
    <mergeCell ref="AA67:AA68"/>
    <mergeCell ref="AB67:AB68"/>
    <mergeCell ref="T67:T68"/>
    <mergeCell ref="U67:V67"/>
    <mergeCell ref="P67:P68"/>
    <mergeCell ref="Q67:Q68"/>
    <mergeCell ref="R67:R68"/>
    <mergeCell ref="S67:S68"/>
    <mergeCell ref="J67:J68"/>
    <mergeCell ref="C64:X64"/>
    <mergeCell ref="C65:X65"/>
    <mergeCell ref="C66:F66"/>
    <mergeCell ref="H66:L66"/>
    <mergeCell ref="M66:T66"/>
    <mergeCell ref="U66:V66"/>
    <mergeCell ref="W66:X66"/>
    <mergeCell ref="D61:D62"/>
    <mergeCell ref="F61:F62"/>
    <mergeCell ref="I61:I62"/>
    <mergeCell ref="J61:J62"/>
    <mergeCell ref="K61:K62"/>
    <mergeCell ref="L61:L62"/>
    <mergeCell ref="AB54:AB57"/>
    <mergeCell ref="AC54:AC57"/>
    <mergeCell ref="D58:D60"/>
    <mergeCell ref="F58:F60"/>
    <mergeCell ref="G58:G59"/>
    <mergeCell ref="H58:H59"/>
    <mergeCell ref="I58:I60"/>
    <mergeCell ref="J58:J60"/>
    <mergeCell ref="K58:K60"/>
    <mergeCell ref="L58:L60"/>
    <mergeCell ref="U58:U59"/>
    <mergeCell ref="Y58:Y60"/>
    <mergeCell ref="Z58:Z60"/>
    <mergeCell ref="AB58:AB62"/>
    <mergeCell ref="AC58:AC62"/>
    <mergeCell ref="AA59:AA60"/>
    <mergeCell ref="Y61:Y62"/>
    <mergeCell ref="Z61:Z62"/>
    <mergeCell ref="AA61:AA62"/>
    <mergeCell ref="B54:B62"/>
    <mergeCell ref="C54:C62"/>
    <mergeCell ref="D54:D57"/>
    <mergeCell ref="E54:E62"/>
    <mergeCell ref="F54:F57"/>
    <mergeCell ref="I54:I57"/>
    <mergeCell ref="J54:J57"/>
    <mergeCell ref="K54:K57"/>
    <mergeCell ref="T52:T53"/>
    <mergeCell ref="L54:L57"/>
    <mergeCell ref="J52:J53"/>
    <mergeCell ref="K52:K53"/>
    <mergeCell ref="L52:L53"/>
    <mergeCell ref="M52:M53"/>
    <mergeCell ref="N52:N53"/>
    <mergeCell ref="O52:O53"/>
    <mergeCell ref="P52:P53"/>
    <mergeCell ref="Q52:Q53"/>
    <mergeCell ref="R52:R53"/>
    <mergeCell ref="S52:S53"/>
    <mergeCell ref="H52:H53"/>
    <mergeCell ref="I52:I53"/>
    <mergeCell ref="AB48:AB51"/>
    <mergeCell ref="AC48:AC51"/>
    <mergeCell ref="B52:B53"/>
    <mergeCell ref="C52:C53"/>
    <mergeCell ref="D52:D53"/>
    <mergeCell ref="E52:E53"/>
    <mergeCell ref="F52:F53"/>
    <mergeCell ref="G52:G53"/>
    <mergeCell ref="B35:B51"/>
    <mergeCell ref="C35:C40"/>
    <mergeCell ref="D35:D40"/>
    <mergeCell ref="E35:E40"/>
    <mergeCell ref="F35:F40"/>
    <mergeCell ref="AB52:AB53"/>
    <mergeCell ref="AC52:AC53"/>
    <mergeCell ref="U52:V52"/>
    <mergeCell ref="W52:X52"/>
    <mergeCell ref="Y52:Y53"/>
    <mergeCell ref="AB41:AB47"/>
    <mergeCell ref="AC41:AC47"/>
    <mergeCell ref="G42:G44"/>
    <mergeCell ref="H42:H44"/>
    <mergeCell ref="Z52:Z53"/>
    <mergeCell ref="AA52:AA53"/>
    <mergeCell ref="C41:C51"/>
    <mergeCell ref="D41:D51"/>
    <mergeCell ref="E41:E51"/>
    <mergeCell ref="F41:F51"/>
    <mergeCell ref="I41:I51"/>
    <mergeCell ref="J41:J51"/>
    <mergeCell ref="G45:G47"/>
    <mergeCell ref="H45:H47"/>
    <mergeCell ref="U45:U47"/>
    <mergeCell ref="G48:G51"/>
    <mergeCell ref="H48:H51"/>
    <mergeCell ref="U48:U51"/>
    <mergeCell ref="AA37:AA38"/>
    <mergeCell ref="G39:G40"/>
    <mergeCell ref="H39:H40"/>
    <mergeCell ref="U39:U40"/>
    <mergeCell ref="Y39:Y40"/>
    <mergeCell ref="Z39:Z40"/>
    <mergeCell ref="AA39:AA40"/>
    <mergeCell ref="L35:L40"/>
    <mergeCell ref="V35:V51"/>
    <mergeCell ref="X48:X51"/>
    <mergeCell ref="Y48:Y51"/>
    <mergeCell ref="K41:K51"/>
    <mergeCell ref="L41:L51"/>
    <mergeCell ref="U42:U44"/>
    <mergeCell ref="Y42:Y44"/>
    <mergeCell ref="Z42:Z44"/>
    <mergeCell ref="AA42:AA44"/>
    <mergeCell ref="Y45:Y47"/>
    <mergeCell ref="Z45:Z47"/>
    <mergeCell ref="AA45:AA47"/>
    <mergeCell ref="W48:W51"/>
    <mergeCell ref="Z48:Z51"/>
    <mergeCell ref="AA48:AA51"/>
    <mergeCell ref="AB35:AB40"/>
    <mergeCell ref="AC35:AC40"/>
    <mergeCell ref="G37:G38"/>
    <mergeCell ref="H37:H38"/>
    <mergeCell ref="W37:W38"/>
    <mergeCell ref="X37:X38"/>
    <mergeCell ref="Y37:Y38"/>
    <mergeCell ref="Z37:Z38"/>
    <mergeCell ref="AB33:AB34"/>
    <mergeCell ref="AC33:AC34"/>
    <mergeCell ref="I35:I40"/>
    <mergeCell ref="J35:J40"/>
    <mergeCell ref="K35:K40"/>
    <mergeCell ref="T33:T34"/>
    <mergeCell ref="U33:V33"/>
    <mergeCell ref="W33:X33"/>
    <mergeCell ref="Y33:Y34"/>
    <mergeCell ref="Z33:Z34"/>
    <mergeCell ref="AA33:AA34"/>
    <mergeCell ref="N33:N34"/>
    <mergeCell ref="O33:O34"/>
    <mergeCell ref="P33:P34"/>
    <mergeCell ref="Q33:Q34"/>
    <mergeCell ref="R33:R34"/>
    <mergeCell ref="AB31:AB32"/>
    <mergeCell ref="AC31:AC32"/>
    <mergeCell ref="B33:B34"/>
    <mergeCell ref="C33:C34"/>
    <mergeCell ref="D33:D34"/>
    <mergeCell ref="E33:E34"/>
    <mergeCell ref="F33:F34"/>
    <mergeCell ref="G33:G34"/>
    <mergeCell ref="C31:C32"/>
    <mergeCell ref="D31:D32"/>
    <mergeCell ref="E31:E32"/>
    <mergeCell ref="F31:F32"/>
    <mergeCell ref="I31:I32"/>
    <mergeCell ref="J31:J32"/>
    <mergeCell ref="S33:S34"/>
    <mergeCell ref="H33:H34"/>
    <mergeCell ref="I33:I34"/>
    <mergeCell ref="J33:J34"/>
    <mergeCell ref="K33:K34"/>
    <mergeCell ref="L33:L34"/>
    <mergeCell ref="M33:M34"/>
    <mergeCell ref="K31:K32"/>
    <mergeCell ref="L31:L32"/>
    <mergeCell ref="B12:B32"/>
    <mergeCell ref="U29:U30"/>
    <mergeCell ref="Y29:Y30"/>
    <mergeCell ref="Z29:Z30"/>
    <mergeCell ref="AA29:AA30"/>
    <mergeCell ref="U25:U26"/>
    <mergeCell ref="W25:W26"/>
    <mergeCell ref="X25:X26"/>
    <mergeCell ref="Y25:Y26"/>
    <mergeCell ref="AA25:AA26"/>
    <mergeCell ref="U27:U28"/>
    <mergeCell ref="Y27:Y28"/>
    <mergeCell ref="Z27:Z28"/>
    <mergeCell ref="U21:U22"/>
    <mergeCell ref="Y21:Y22"/>
    <mergeCell ref="Z21:Z22"/>
    <mergeCell ref="AA21:AA22"/>
    <mergeCell ref="G23:G24"/>
    <mergeCell ref="H23:H24"/>
    <mergeCell ref="U23:U24"/>
    <mergeCell ref="Y23:Y24"/>
    <mergeCell ref="Z23:Z24"/>
    <mergeCell ref="AA23:AA24"/>
    <mergeCell ref="G21:G22"/>
    <mergeCell ref="H21:H22"/>
    <mergeCell ref="AC12:AC30"/>
    <mergeCell ref="AH12:AH18"/>
    <mergeCell ref="AI12:AI18"/>
    <mergeCell ref="AJ12:AJ18"/>
    <mergeCell ref="G19:G20"/>
    <mergeCell ref="H19:H20"/>
    <mergeCell ref="W19:W20"/>
    <mergeCell ref="X19:X20"/>
    <mergeCell ref="Y19:Y20"/>
    <mergeCell ref="Z19:Z20"/>
    <mergeCell ref="W12:W18"/>
    <mergeCell ref="X12:X18"/>
    <mergeCell ref="Y12:Y18"/>
    <mergeCell ref="Z12:Z18"/>
    <mergeCell ref="AA12:AA18"/>
    <mergeCell ref="AB12:AB30"/>
    <mergeCell ref="AA19:AA20"/>
    <mergeCell ref="AA27:AA28"/>
    <mergeCell ref="G12:G18"/>
    <mergeCell ref="H12:H18"/>
    <mergeCell ref="I12:I30"/>
    <mergeCell ref="J12:J30"/>
    <mergeCell ref="K12:K30"/>
    <mergeCell ref="L12:L30"/>
    <mergeCell ref="C12:C30"/>
    <mergeCell ref="D12:D30"/>
    <mergeCell ref="E12:E30"/>
    <mergeCell ref="F12:F30"/>
    <mergeCell ref="P10:P11"/>
    <mergeCell ref="Q10:Q11"/>
    <mergeCell ref="R10:R11"/>
    <mergeCell ref="S10:S11"/>
    <mergeCell ref="J10:J11"/>
    <mergeCell ref="K10:K11"/>
    <mergeCell ref="L10:L11"/>
    <mergeCell ref="M10:M11"/>
    <mergeCell ref="N10:N11"/>
    <mergeCell ref="O10:O11"/>
    <mergeCell ref="G29:G30"/>
    <mergeCell ref="H29:H30"/>
    <mergeCell ref="G27:G28"/>
    <mergeCell ref="H27:H28"/>
    <mergeCell ref="G25:G26"/>
    <mergeCell ref="H25:H26"/>
    <mergeCell ref="B10:B11"/>
    <mergeCell ref="C10:C11"/>
    <mergeCell ref="D10:D11"/>
    <mergeCell ref="E10:E11"/>
    <mergeCell ref="F10:F11"/>
    <mergeCell ref="G10:G11"/>
    <mergeCell ref="H10:H11"/>
    <mergeCell ref="I10:I11"/>
    <mergeCell ref="W10:X10"/>
    <mergeCell ref="T10:T11"/>
    <mergeCell ref="U10:V10"/>
    <mergeCell ref="C8:X8"/>
    <mergeCell ref="C9:F9"/>
    <mergeCell ref="H9:L9"/>
    <mergeCell ref="M9:T9"/>
    <mergeCell ref="U9:V9"/>
    <mergeCell ref="W9:X9"/>
    <mergeCell ref="C4:X4"/>
    <mergeCell ref="Y4:AC4"/>
    <mergeCell ref="C5:X5"/>
    <mergeCell ref="Y5:AC5"/>
    <mergeCell ref="C6:X6"/>
    <mergeCell ref="C7:X7"/>
    <mergeCell ref="Y9:AA9"/>
    <mergeCell ref="AC9:AC11"/>
    <mergeCell ref="Y10:Y11"/>
    <mergeCell ref="Z10:Z11"/>
    <mergeCell ref="AA10:AA11"/>
    <mergeCell ref="AB10:AB11"/>
  </mergeCells>
  <dataValidations count="3">
    <dataValidation type="list" allowBlank="1" showInputMessage="1" showErrorMessage="1" sqref="AA7" xr:uid="{00000000-0002-0000-0400-000000000000}">
      <formula1>$AC$52:$AC$55</formula1>
    </dataValidation>
    <dataValidation type="list" allowBlank="1" showInputMessage="1" showErrorMessage="1" sqref="AA6" xr:uid="{00000000-0002-0000-0400-000001000000}">
      <formula1>$AC$52:$AC$53</formula1>
    </dataValidation>
    <dataValidation type="list" allowBlank="1" showInputMessage="1" showErrorMessage="1" sqref="AA64" xr:uid="{00000000-0002-0000-0400-000002000000}">
      <formula1>$AC$45:$AC$52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M94"/>
  <sheetViews>
    <sheetView showGridLines="0" zoomScale="55" zoomScaleNormal="55" zoomScalePageLayoutView="55" workbookViewId="0">
      <selection activeCell="N6" sqref="N6"/>
    </sheetView>
  </sheetViews>
  <sheetFormatPr baseColWidth="10" defaultColWidth="11.25" defaultRowHeight="12.75" x14ac:dyDescent="0.25"/>
  <cols>
    <col min="1" max="1" width="11" style="1"/>
    <col min="2" max="2" width="32.375" style="5" hidden="1" customWidth="1"/>
    <col min="3" max="3" width="34.5" style="5" hidden="1" customWidth="1"/>
    <col min="4" max="4" width="34.75" style="5" hidden="1" customWidth="1"/>
    <col min="5" max="5" width="32.625" style="1" hidden="1" customWidth="1"/>
    <col min="6" max="6" width="30.25" style="1" hidden="1" customWidth="1"/>
    <col min="7" max="7" width="23.125" style="1" hidden="1" customWidth="1"/>
    <col min="8" max="8" width="26.875" style="1" hidden="1" customWidth="1"/>
    <col min="9" max="9" width="27.125" style="1" hidden="1" customWidth="1"/>
    <col min="10" max="10" width="33.5" style="1" hidden="1" customWidth="1"/>
    <col min="11" max="11" width="39.5" style="1" hidden="1" customWidth="1"/>
    <col min="12" max="12" width="40.25" style="6" customWidth="1"/>
    <col min="13" max="13" width="43.625" style="6" customWidth="1"/>
    <col min="14" max="14" width="50.375" style="6" customWidth="1"/>
    <col min="15" max="15" width="56.5" style="6" customWidth="1"/>
    <col min="16" max="16" width="21.875" style="4" customWidth="1"/>
    <col min="17" max="17" width="27.75" style="4" customWidth="1"/>
    <col min="18" max="18" width="18.75" style="7" customWidth="1"/>
    <col min="19" max="19" width="21.25" style="7" customWidth="1"/>
    <col min="20" max="20" width="23" style="7" customWidth="1"/>
    <col min="21" max="21" width="10.875" style="1" bestFit="1" customWidth="1"/>
    <col min="22" max="256" width="11" style="1"/>
    <col min="257" max="257" width="34.5" style="1" customWidth="1"/>
    <col min="258" max="258" width="34.75" style="1" customWidth="1"/>
    <col min="259" max="259" width="25" style="1" customWidth="1"/>
    <col min="260" max="260" width="29.25" style="1" customWidth="1"/>
    <col min="261" max="261" width="30.25" style="1" customWidth="1"/>
    <col min="262" max="262" width="28.75" style="1" customWidth="1"/>
    <col min="263" max="263" width="23.125" style="1" customWidth="1"/>
    <col min="264" max="264" width="24.25" style="1" customWidth="1"/>
    <col min="265" max="265" width="27.125" style="1" customWidth="1"/>
    <col min="266" max="266" width="33.5" style="1" customWidth="1"/>
    <col min="267" max="267" width="39.5" style="1" customWidth="1"/>
    <col min="268" max="268" width="40.25" style="1" customWidth="1"/>
    <col min="269" max="269" width="33.625" style="1" customWidth="1"/>
    <col min="270" max="270" width="72.625" style="1" customWidth="1"/>
    <col min="271" max="271" width="60.75" style="1" customWidth="1"/>
    <col min="272" max="272" width="21" style="1" customWidth="1"/>
    <col min="273" max="273" width="22.5" style="1" customWidth="1"/>
    <col min="274" max="274" width="18.75" style="1" customWidth="1"/>
    <col min="275" max="275" width="17.75" style="1" customWidth="1"/>
    <col min="276" max="276" width="23" style="1" customWidth="1"/>
    <col min="277" max="277" width="10.875" style="1" bestFit="1" customWidth="1"/>
    <col min="278" max="512" width="11" style="1"/>
    <col min="513" max="513" width="34.5" style="1" customWidth="1"/>
    <col min="514" max="514" width="34.75" style="1" customWidth="1"/>
    <col min="515" max="515" width="25" style="1" customWidth="1"/>
    <col min="516" max="516" width="29.25" style="1" customWidth="1"/>
    <col min="517" max="517" width="30.25" style="1" customWidth="1"/>
    <col min="518" max="518" width="28.75" style="1" customWidth="1"/>
    <col min="519" max="519" width="23.125" style="1" customWidth="1"/>
    <col min="520" max="520" width="24.25" style="1" customWidth="1"/>
    <col min="521" max="521" width="27.125" style="1" customWidth="1"/>
    <col min="522" max="522" width="33.5" style="1" customWidth="1"/>
    <col min="523" max="523" width="39.5" style="1" customWidth="1"/>
    <col min="524" max="524" width="40.25" style="1" customWidth="1"/>
    <col min="525" max="525" width="33.625" style="1" customWidth="1"/>
    <col min="526" max="526" width="72.625" style="1" customWidth="1"/>
    <col min="527" max="527" width="60.75" style="1" customWidth="1"/>
    <col min="528" max="528" width="21" style="1" customWidth="1"/>
    <col min="529" max="529" width="22.5" style="1" customWidth="1"/>
    <col min="530" max="530" width="18.75" style="1" customWidth="1"/>
    <col min="531" max="531" width="17.75" style="1" customWidth="1"/>
    <col min="532" max="532" width="23" style="1" customWidth="1"/>
    <col min="533" max="533" width="10.875" style="1" bestFit="1" customWidth="1"/>
    <col min="534" max="768" width="11" style="1"/>
    <col min="769" max="769" width="34.5" style="1" customWidth="1"/>
    <col min="770" max="770" width="34.75" style="1" customWidth="1"/>
    <col min="771" max="771" width="25" style="1" customWidth="1"/>
    <col min="772" max="772" width="29.25" style="1" customWidth="1"/>
    <col min="773" max="773" width="30.25" style="1" customWidth="1"/>
    <col min="774" max="774" width="28.75" style="1" customWidth="1"/>
    <col min="775" max="775" width="23.125" style="1" customWidth="1"/>
    <col min="776" max="776" width="24.25" style="1" customWidth="1"/>
    <col min="777" max="777" width="27.125" style="1" customWidth="1"/>
    <col min="778" max="778" width="33.5" style="1" customWidth="1"/>
    <col min="779" max="779" width="39.5" style="1" customWidth="1"/>
    <col min="780" max="780" width="40.25" style="1" customWidth="1"/>
    <col min="781" max="781" width="33.625" style="1" customWidth="1"/>
    <col min="782" max="782" width="72.625" style="1" customWidth="1"/>
    <col min="783" max="783" width="60.75" style="1" customWidth="1"/>
    <col min="784" max="784" width="21" style="1" customWidth="1"/>
    <col min="785" max="785" width="22.5" style="1" customWidth="1"/>
    <col min="786" max="786" width="18.75" style="1" customWidth="1"/>
    <col min="787" max="787" width="17.75" style="1" customWidth="1"/>
    <col min="788" max="788" width="23" style="1" customWidth="1"/>
    <col min="789" max="789" width="10.875" style="1" bestFit="1" customWidth="1"/>
    <col min="790" max="1024" width="11" style="1"/>
    <col min="1025" max="1025" width="34.5" style="1" customWidth="1"/>
    <col min="1026" max="1026" width="34.75" style="1" customWidth="1"/>
    <col min="1027" max="1027" width="25" style="1" customWidth="1"/>
    <col min="1028" max="1028" width="29.25" style="1" customWidth="1"/>
    <col min="1029" max="1029" width="30.25" style="1" customWidth="1"/>
    <col min="1030" max="1030" width="28.75" style="1" customWidth="1"/>
    <col min="1031" max="1031" width="23.125" style="1" customWidth="1"/>
    <col min="1032" max="1032" width="24.25" style="1" customWidth="1"/>
    <col min="1033" max="1033" width="27.125" style="1" customWidth="1"/>
    <col min="1034" max="1034" width="33.5" style="1" customWidth="1"/>
    <col min="1035" max="1035" width="39.5" style="1" customWidth="1"/>
    <col min="1036" max="1036" width="40.25" style="1" customWidth="1"/>
    <col min="1037" max="1037" width="33.625" style="1" customWidth="1"/>
    <col min="1038" max="1038" width="72.625" style="1" customWidth="1"/>
    <col min="1039" max="1039" width="60.75" style="1" customWidth="1"/>
    <col min="1040" max="1040" width="21" style="1" customWidth="1"/>
    <col min="1041" max="1041" width="22.5" style="1" customWidth="1"/>
    <col min="1042" max="1042" width="18.75" style="1" customWidth="1"/>
    <col min="1043" max="1043" width="17.75" style="1" customWidth="1"/>
    <col min="1044" max="1044" width="23" style="1" customWidth="1"/>
    <col min="1045" max="1045" width="10.875" style="1" bestFit="1" customWidth="1"/>
    <col min="1046" max="1280" width="11" style="1"/>
    <col min="1281" max="1281" width="34.5" style="1" customWidth="1"/>
    <col min="1282" max="1282" width="34.75" style="1" customWidth="1"/>
    <col min="1283" max="1283" width="25" style="1" customWidth="1"/>
    <col min="1284" max="1284" width="29.25" style="1" customWidth="1"/>
    <col min="1285" max="1285" width="30.25" style="1" customWidth="1"/>
    <col min="1286" max="1286" width="28.75" style="1" customWidth="1"/>
    <col min="1287" max="1287" width="23.125" style="1" customWidth="1"/>
    <col min="1288" max="1288" width="24.25" style="1" customWidth="1"/>
    <col min="1289" max="1289" width="27.125" style="1" customWidth="1"/>
    <col min="1290" max="1290" width="33.5" style="1" customWidth="1"/>
    <col min="1291" max="1291" width="39.5" style="1" customWidth="1"/>
    <col min="1292" max="1292" width="40.25" style="1" customWidth="1"/>
    <col min="1293" max="1293" width="33.625" style="1" customWidth="1"/>
    <col min="1294" max="1294" width="72.625" style="1" customWidth="1"/>
    <col min="1295" max="1295" width="60.75" style="1" customWidth="1"/>
    <col min="1296" max="1296" width="21" style="1" customWidth="1"/>
    <col min="1297" max="1297" width="22.5" style="1" customWidth="1"/>
    <col min="1298" max="1298" width="18.75" style="1" customWidth="1"/>
    <col min="1299" max="1299" width="17.75" style="1" customWidth="1"/>
    <col min="1300" max="1300" width="23" style="1" customWidth="1"/>
    <col min="1301" max="1301" width="10.875" style="1" bestFit="1" customWidth="1"/>
    <col min="1302" max="1536" width="11" style="1"/>
    <col min="1537" max="1537" width="34.5" style="1" customWidth="1"/>
    <col min="1538" max="1538" width="34.75" style="1" customWidth="1"/>
    <col min="1539" max="1539" width="25" style="1" customWidth="1"/>
    <col min="1540" max="1540" width="29.25" style="1" customWidth="1"/>
    <col min="1541" max="1541" width="30.25" style="1" customWidth="1"/>
    <col min="1542" max="1542" width="28.75" style="1" customWidth="1"/>
    <col min="1543" max="1543" width="23.125" style="1" customWidth="1"/>
    <col min="1544" max="1544" width="24.25" style="1" customWidth="1"/>
    <col min="1545" max="1545" width="27.125" style="1" customWidth="1"/>
    <col min="1546" max="1546" width="33.5" style="1" customWidth="1"/>
    <col min="1547" max="1547" width="39.5" style="1" customWidth="1"/>
    <col min="1548" max="1548" width="40.25" style="1" customWidth="1"/>
    <col min="1549" max="1549" width="33.625" style="1" customWidth="1"/>
    <col min="1550" max="1550" width="72.625" style="1" customWidth="1"/>
    <col min="1551" max="1551" width="60.75" style="1" customWidth="1"/>
    <col min="1552" max="1552" width="21" style="1" customWidth="1"/>
    <col min="1553" max="1553" width="22.5" style="1" customWidth="1"/>
    <col min="1554" max="1554" width="18.75" style="1" customWidth="1"/>
    <col min="1555" max="1555" width="17.75" style="1" customWidth="1"/>
    <col min="1556" max="1556" width="23" style="1" customWidth="1"/>
    <col min="1557" max="1557" width="10.875" style="1" bestFit="1" customWidth="1"/>
    <col min="1558" max="1792" width="11" style="1"/>
    <col min="1793" max="1793" width="34.5" style="1" customWidth="1"/>
    <col min="1794" max="1794" width="34.75" style="1" customWidth="1"/>
    <col min="1795" max="1795" width="25" style="1" customWidth="1"/>
    <col min="1796" max="1796" width="29.25" style="1" customWidth="1"/>
    <col min="1797" max="1797" width="30.25" style="1" customWidth="1"/>
    <col min="1798" max="1798" width="28.75" style="1" customWidth="1"/>
    <col min="1799" max="1799" width="23.125" style="1" customWidth="1"/>
    <col min="1800" max="1800" width="24.25" style="1" customWidth="1"/>
    <col min="1801" max="1801" width="27.125" style="1" customWidth="1"/>
    <col min="1802" max="1802" width="33.5" style="1" customWidth="1"/>
    <col min="1803" max="1803" width="39.5" style="1" customWidth="1"/>
    <col min="1804" max="1804" width="40.25" style="1" customWidth="1"/>
    <col min="1805" max="1805" width="33.625" style="1" customWidth="1"/>
    <col min="1806" max="1806" width="72.625" style="1" customWidth="1"/>
    <col min="1807" max="1807" width="60.75" style="1" customWidth="1"/>
    <col min="1808" max="1808" width="21" style="1" customWidth="1"/>
    <col min="1809" max="1809" width="22.5" style="1" customWidth="1"/>
    <col min="1810" max="1810" width="18.75" style="1" customWidth="1"/>
    <col min="1811" max="1811" width="17.75" style="1" customWidth="1"/>
    <col min="1812" max="1812" width="23" style="1" customWidth="1"/>
    <col min="1813" max="1813" width="10.875" style="1" bestFit="1" customWidth="1"/>
    <col min="1814" max="2048" width="11" style="1"/>
    <col min="2049" max="2049" width="34.5" style="1" customWidth="1"/>
    <col min="2050" max="2050" width="34.75" style="1" customWidth="1"/>
    <col min="2051" max="2051" width="25" style="1" customWidth="1"/>
    <col min="2052" max="2052" width="29.25" style="1" customWidth="1"/>
    <col min="2053" max="2053" width="30.25" style="1" customWidth="1"/>
    <col min="2054" max="2054" width="28.75" style="1" customWidth="1"/>
    <col min="2055" max="2055" width="23.125" style="1" customWidth="1"/>
    <col min="2056" max="2056" width="24.25" style="1" customWidth="1"/>
    <col min="2057" max="2057" width="27.125" style="1" customWidth="1"/>
    <col min="2058" max="2058" width="33.5" style="1" customWidth="1"/>
    <col min="2059" max="2059" width="39.5" style="1" customWidth="1"/>
    <col min="2060" max="2060" width="40.25" style="1" customWidth="1"/>
    <col min="2061" max="2061" width="33.625" style="1" customWidth="1"/>
    <col min="2062" max="2062" width="72.625" style="1" customWidth="1"/>
    <col min="2063" max="2063" width="60.75" style="1" customWidth="1"/>
    <col min="2064" max="2064" width="21" style="1" customWidth="1"/>
    <col min="2065" max="2065" width="22.5" style="1" customWidth="1"/>
    <col min="2066" max="2066" width="18.75" style="1" customWidth="1"/>
    <col min="2067" max="2067" width="17.75" style="1" customWidth="1"/>
    <col min="2068" max="2068" width="23" style="1" customWidth="1"/>
    <col min="2069" max="2069" width="10.875" style="1" bestFit="1" customWidth="1"/>
    <col min="2070" max="2304" width="11" style="1"/>
    <col min="2305" max="2305" width="34.5" style="1" customWidth="1"/>
    <col min="2306" max="2306" width="34.75" style="1" customWidth="1"/>
    <col min="2307" max="2307" width="25" style="1" customWidth="1"/>
    <col min="2308" max="2308" width="29.25" style="1" customWidth="1"/>
    <col min="2309" max="2309" width="30.25" style="1" customWidth="1"/>
    <col min="2310" max="2310" width="28.75" style="1" customWidth="1"/>
    <col min="2311" max="2311" width="23.125" style="1" customWidth="1"/>
    <col min="2312" max="2312" width="24.25" style="1" customWidth="1"/>
    <col min="2313" max="2313" width="27.125" style="1" customWidth="1"/>
    <col min="2314" max="2314" width="33.5" style="1" customWidth="1"/>
    <col min="2315" max="2315" width="39.5" style="1" customWidth="1"/>
    <col min="2316" max="2316" width="40.25" style="1" customWidth="1"/>
    <col min="2317" max="2317" width="33.625" style="1" customWidth="1"/>
    <col min="2318" max="2318" width="72.625" style="1" customWidth="1"/>
    <col min="2319" max="2319" width="60.75" style="1" customWidth="1"/>
    <col min="2320" max="2320" width="21" style="1" customWidth="1"/>
    <col min="2321" max="2321" width="22.5" style="1" customWidth="1"/>
    <col min="2322" max="2322" width="18.75" style="1" customWidth="1"/>
    <col min="2323" max="2323" width="17.75" style="1" customWidth="1"/>
    <col min="2324" max="2324" width="23" style="1" customWidth="1"/>
    <col min="2325" max="2325" width="10.875" style="1" bestFit="1" customWidth="1"/>
    <col min="2326" max="2560" width="11" style="1"/>
    <col min="2561" max="2561" width="34.5" style="1" customWidth="1"/>
    <col min="2562" max="2562" width="34.75" style="1" customWidth="1"/>
    <col min="2563" max="2563" width="25" style="1" customWidth="1"/>
    <col min="2564" max="2564" width="29.25" style="1" customWidth="1"/>
    <col min="2565" max="2565" width="30.25" style="1" customWidth="1"/>
    <col min="2566" max="2566" width="28.75" style="1" customWidth="1"/>
    <col min="2567" max="2567" width="23.125" style="1" customWidth="1"/>
    <col min="2568" max="2568" width="24.25" style="1" customWidth="1"/>
    <col min="2569" max="2569" width="27.125" style="1" customWidth="1"/>
    <col min="2570" max="2570" width="33.5" style="1" customWidth="1"/>
    <col min="2571" max="2571" width="39.5" style="1" customWidth="1"/>
    <col min="2572" max="2572" width="40.25" style="1" customWidth="1"/>
    <col min="2573" max="2573" width="33.625" style="1" customWidth="1"/>
    <col min="2574" max="2574" width="72.625" style="1" customWidth="1"/>
    <col min="2575" max="2575" width="60.75" style="1" customWidth="1"/>
    <col min="2576" max="2576" width="21" style="1" customWidth="1"/>
    <col min="2577" max="2577" width="22.5" style="1" customWidth="1"/>
    <col min="2578" max="2578" width="18.75" style="1" customWidth="1"/>
    <col min="2579" max="2579" width="17.75" style="1" customWidth="1"/>
    <col min="2580" max="2580" width="23" style="1" customWidth="1"/>
    <col min="2581" max="2581" width="10.875" style="1" bestFit="1" customWidth="1"/>
    <col min="2582" max="2816" width="11" style="1"/>
    <col min="2817" max="2817" width="34.5" style="1" customWidth="1"/>
    <col min="2818" max="2818" width="34.75" style="1" customWidth="1"/>
    <col min="2819" max="2819" width="25" style="1" customWidth="1"/>
    <col min="2820" max="2820" width="29.25" style="1" customWidth="1"/>
    <col min="2821" max="2821" width="30.25" style="1" customWidth="1"/>
    <col min="2822" max="2822" width="28.75" style="1" customWidth="1"/>
    <col min="2823" max="2823" width="23.125" style="1" customWidth="1"/>
    <col min="2824" max="2824" width="24.25" style="1" customWidth="1"/>
    <col min="2825" max="2825" width="27.125" style="1" customWidth="1"/>
    <col min="2826" max="2826" width="33.5" style="1" customWidth="1"/>
    <col min="2827" max="2827" width="39.5" style="1" customWidth="1"/>
    <col min="2828" max="2828" width="40.25" style="1" customWidth="1"/>
    <col min="2829" max="2829" width="33.625" style="1" customWidth="1"/>
    <col min="2830" max="2830" width="72.625" style="1" customWidth="1"/>
    <col min="2831" max="2831" width="60.75" style="1" customWidth="1"/>
    <col min="2832" max="2832" width="21" style="1" customWidth="1"/>
    <col min="2833" max="2833" width="22.5" style="1" customWidth="1"/>
    <col min="2834" max="2834" width="18.75" style="1" customWidth="1"/>
    <col min="2835" max="2835" width="17.75" style="1" customWidth="1"/>
    <col min="2836" max="2836" width="23" style="1" customWidth="1"/>
    <col min="2837" max="2837" width="10.875" style="1" bestFit="1" customWidth="1"/>
    <col min="2838" max="3072" width="11" style="1"/>
    <col min="3073" max="3073" width="34.5" style="1" customWidth="1"/>
    <col min="3074" max="3074" width="34.75" style="1" customWidth="1"/>
    <col min="3075" max="3075" width="25" style="1" customWidth="1"/>
    <col min="3076" max="3076" width="29.25" style="1" customWidth="1"/>
    <col min="3077" max="3077" width="30.25" style="1" customWidth="1"/>
    <col min="3078" max="3078" width="28.75" style="1" customWidth="1"/>
    <col min="3079" max="3079" width="23.125" style="1" customWidth="1"/>
    <col min="3080" max="3080" width="24.25" style="1" customWidth="1"/>
    <col min="3081" max="3081" width="27.125" style="1" customWidth="1"/>
    <col min="3082" max="3082" width="33.5" style="1" customWidth="1"/>
    <col min="3083" max="3083" width="39.5" style="1" customWidth="1"/>
    <col min="3084" max="3084" width="40.25" style="1" customWidth="1"/>
    <col min="3085" max="3085" width="33.625" style="1" customWidth="1"/>
    <col min="3086" max="3086" width="72.625" style="1" customWidth="1"/>
    <col min="3087" max="3087" width="60.75" style="1" customWidth="1"/>
    <col min="3088" max="3088" width="21" style="1" customWidth="1"/>
    <col min="3089" max="3089" width="22.5" style="1" customWidth="1"/>
    <col min="3090" max="3090" width="18.75" style="1" customWidth="1"/>
    <col min="3091" max="3091" width="17.75" style="1" customWidth="1"/>
    <col min="3092" max="3092" width="23" style="1" customWidth="1"/>
    <col min="3093" max="3093" width="10.875" style="1" bestFit="1" customWidth="1"/>
    <col min="3094" max="3328" width="11" style="1"/>
    <col min="3329" max="3329" width="34.5" style="1" customWidth="1"/>
    <col min="3330" max="3330" width="34.75" style="1" customWidth="1"/>
    <col min="3331" max="3331" width="25" style="1" customWidth="1"/>
    <col min="3332" max="3332" width="29.25" style="1" customWidth="1"/>
    <col min="3333" max="3333" width="30.25" style="1" customWidth="1"/>
    <col min="3334" max="3334" width="28.75" style="1" customWidth="1"/>
    <col min="3335" max="3335" width="23.125" style="1" customWidth="1"/>
    <col min="3336" max="3336" width="24.25" style="1" customWidth="1"/>
    <col min="3337" max="3337" width="27.125" style="1" customWidth="1"/>
    <col min="3338" max="3338" width="33.5" style="1" customWidth="1"/>
    <col min="3339" max="3339" width="39.5" style="1" customWidth="1"/>
    <col min="3340" max="3340" width="40.25" style="1" customWidth="1"/>
    <col min="3341" max="3341" width="33.625" style="1" customWidth="1"/>
    <col min="3342" max="3342" width="72.625" style="1" customWidth="1"/>
    <col min="3343" max="3343" width="60.75" style="1" customWidth="1"/>
    <col min="3344" max="3344" width="21" style="1" customWidth="1"/>
    <col min="3345" max="3345" width="22.5" style="1" customWidth="1"/>
    <col min="3346" max="3346" width="18.75" style="1" customWidth="1"/>
    <col min="3347" max="3347" width="17.75" style="1" customWidth="1"/>
    <col min="3348" max="3348" width="23" style="1" customWidth="1"/>
    <col min="3349" max="3349" width="10.875" style="1" bestFit="1" customWidth="1"/>
    <col min="3350" max="3584" width="11" style="1"/>
    <col min="3585" max="3585" width="34.5" style="1" customWidth="1"/>
    <col min="3586" max="3586" width="34.75" style="1" customWidth="1"/>
    <col min="3587" max="3587" width="25" style="1" customWidth="1"/>
    <col min="3588" max="3588" width="29.25" style="1" customWidth="1"/>
    <col min="3589" max="3589" width="30.25" style="1" customWidth="1"/>
    <col min="3590" max="3590" width="28.75" style="1" customWidth="1"/>
    <col min="3591" max="3591" width="23.125" style="1" customWidth="1"/>
    <col min="3592" max="3592" width="24.25" style="1" customWidth="1"/>
    <col min="3593" max="3593" width="27.125" style="1" customWidth="1"/>
    <col min="3594" max="3594" width="33.5" style="1" customWidth="1"/>
    <col min="3595" max="3595" width="39.5" style="1" customWidth="1"/>
    <col min="3596" max="3596" width="40.25" style="1" customWidth="1"/>
    <col min="3597" max="3597" width="33.625" style="1" customWidth="1"/>
    <col min="3598" max="3598" width="72.625" style="1" customWidth="1"/>
    <col min="3599" max="3599" width="60.75" style="1" customWidth="1"/>
    <col min="3600" max="3600" width="21" style="1" customWidth="1"/>
    <col min="3601" max="3601" width="22.5" style="1" customWidth="1"/>
    <col min="3602" max="3602" width="18.75" style="1" customWidth="1"/>
    <col min="3603" max="3603" width="17.75" style="1" customWidth="1"/>
    <col min="3604" max="3604" width="23" style="1" customWidth="1"/>
    <col min="3605" max="3605" width="10.875" style="1" bestFit="1" customWidth="1"/>
    <col min="3606" max="3840" width="11" style="1"/>
    <col min="3841" max="3841" width="34.5" style="1" customWidth="1"/>
    <col min="3842" max="3842" width="34.75" style="1" customWidth="1"/>
    <col min="3843" max="3843" width="25" style="1" customWidth="1"/>
    <col min="3844" max="3844" width="29.25" style="1" customWidth="1"/>
    <col min="3845" max="3845" width="30.25" style="1" customWidth="1"/>
    <col min="3846" max="3846" width="28.75" style="1" customWidth="1"/>
    <col min="3847" max="3847" width="23.125" style="1" customWidth="1"/>
    <col min="3848" max="3848" width="24.25" style="1" customWidth="1"/>
    <col min="3849" max="3849" width="27.125" style="1" customWidth="1"/>
    <col min="3850" max="3850" width="33.5" style="1" customWidth="1"/>
    <col min="3851" max="3851" width="39.5" style="1" customWidth="1"/>
    <col min="3852" max="3852" width="40.25" style="1" customWidth="1"/>
    <col min="3853" max="3853" width="33.625" style="1" customWidth="1"/>
    <col min="3854" max="3854" width="72.625" style="1" customWidth="1"/>
    <col min="3855" max="3855" width="60.75" style="1" customWidth="1"/>
    <col min="3856" max="3856" width="21" style="1" customWidth="1"/>
    <col min="3857" max="3857" width="22.5" style="1" customWidth="1"/>
    <col min="3858" max="3858" width="18.75" style="1" customWidth="1"/>
    <col min="3859" max="3859" width="17.75" style="1" customWidth="1"/>
    <col min="3860" max="3860" width="23" style="1" customWidth="1"/>
    <col min="3861" max="3861" width="10.875" style="1" bestFit="1" customWidth="1"/>
    <col min="3862" max="4096" width="11" style="1"/>
    <col min="4097" max="4097" width="34.5" style="1" customWidth="1"/>
    <col min="4098" max="4098" width="34.75" style="1" customWidth="1"/>
    <col min="4099" max="4099" width="25" style="1" customWidth="1"/>
    <col min="4100" max="4100" width="29.25" style="1" customWidth="1"/>
    <col min="4101" max="4101" width="30.25" style="1" customWidth="1"/>
    <col min="4102" max="4102" width="28.75" style="1" customWidth="1"/>
    <col min="4103" max="4103" width="23.125" style="1" customWidth="1"/>
    <col min="4104" max="4104" width="24.25" style="1" customWidth="1"/>
    <col min="4105" max="4105" width="27.125" style="1" customWidth="1"/>
    <col min="4106" max="4106" width="33.5" style="1" customWidth="1"/>
    <col min="4107" max="4107" width="39.5" style="1" customWidth="1"/>
    <col min="4108" max="4108" width="40.25" style="1" customWidth="1"/>
    <col min="4109" max="4109" width="33.625" style="1" customWidth="1"/>
    <col min="4110" max="4110" width="72.625" style="1" customWidth="1"/>
    <col min="4111" max="4111" width="60.75" style="1" customWidth="1"/>
    <col min="4112" max="4112" width="21" style="1" customWidth="1"/>
    <col min="4113" max="4113" width="22.5" style="1" customWidth="1"/>
    <col min="4114" max="4114" width="18.75" style="1" customWidth="1"/>
    <col min="4115" max="4115" width="17.75" style="1" customWidth="1"/>
    <col min="4116" max="4116" width="23" style="1" customWidth="1"/>
    <col min="4117" max="4117" width="10.875" style="1" bestFit="1" customWidth="1"/>
    <col min="4118" max="4352" width="11" style="1"/>
    <col min="4353" max="4353" width="34.5" style="1" customWidth="1"/>
    <col min="4354" max="4354" width="34.75" style="1" customWidth="1"/>
    <col min="4355" max="4355" width="25" style="1" customWidth="1"/>
    <col min="4356" max="4356" width="29.25" style="1" customWidth="1"/>
    <col min="4357" max="4357" width="30.25" style="1" customWidth="1"/>
    <col min="4358" max="4358" width="28.75" style="1" customWidth="1"/>
    <col min="4359" max="4359" width="23.125" style="1" customWidth="1"/>
    <col min="4360" max="4360" width="24.25" style="1" customWidth="1"/>
    <col min="4361" max="4361" width="27.125" style="1" customWidth="1"/>
    <col min="4362" max="4362" width="33.5" style="1" customWidth="1"/>
    <col min="4363" max="4363" width="39.5" style="1" customWidth="1"/>
    <col min="4364" max="4364" width="40.25" style="1" customWidth="1"/>
    <col min="4365" max="4365" width="33.625" style="1" customWidth="1"/>
    <col min="4366" max="4366" width="72.625" style="1" customWidth="1"/>
    <col min="4367" max="4367" width="60.75" style="1" customWidth="1"/>
    <col min="4368" max="4368" width="21" style="1" customWidth="1"/>
    <col min="4369" max="4369" width="22.5" style="1" customWidth="1"/>
    <col min="4370" max="4370" width="18.75" style="1" customWidth="1"/>
    <col min="4371" max="4371" width="17.75" style="1" customWidth="1"/>
    <col min="4372" max="4372" width="23" style="1" customWidth="1"/>
    <col min="4373" max="4373" width="10.875" style="1" bestFit="1" customWidth="1"/>
    <col min="4374" max="4608" width="11" style="1"/>
    <col min="4609" max="4609" width="34.5" style="1" customWidth="1"/>
    <col min="4610" max="4610" width="34.75" style="1" customWidth="1"/>
    <col min="4611" max="4611" width="25" style="1" customWidth="1"/>
    <col min="4612" max="4612" width="29.25" style="1" customWidth="1"/>
    <col min="4613" max="4613" width="30.25" style="1" customWidth="1"/>
    <col min="4614" max="4614" width="28.75" style="1" customWidth="1"/>
    <col min="4615" max="4615" width="23.125" style="1" customWidth="1"/>
    <col min="4616" max="4616" width="24.25" style="1" customWidth="1"/>
    <col min="4617" max="4617" width="27.125" style="1" customWidth="1"/>
    <col min="4618" max="4618" width="33.5" style="1" customWidth="1"/>
    <col min="4619" max="4619" width="39.5" style="1" customWidth="1"/>
    <col min="4620" max="4620" width="40.25" style="1" customWidth="1"/>
    <col min="4621" max="4621" width="33.625" style="1" customWidth="1"/>
    <col min="4622" max="4622" width="72.625" style="1" customWidth="1"/>
    <col min="4623" max="4623" width="60.75" style="1" customWidth="1"/>
    <col min="4624" max="4624" width="21" style="1" customWidth="1"/>
    <col min="4625" max="4625" width="22.5" style="1" customWidth="1"/>
    <col min="4626" max="4626" width="18.75" style="1" customWidth="1"/>
    <col min="4627" max="4627" width="17.75" style="1" customWidth="1"/>
    <col min="4628" max="4628" width="23" style="1" customWidth="1"/>
    <col min="4629" max="4629" width="10.875" style="1" bestFit="1" customWidth="1"/>
    <col min="4630" max="4864" width="11" style="1"/>
    <col min="4865" max="4865" width="34.5" style="1" customWidth="1"/>
    <col min="4866" max="4866" width="34.75" style="1" customWidth="1"/>
    <col min="4867" max="4867" width="25" style="1" customWidth="1"/>
    <col min="4868" max="4868" width="29.25" style="1" customWidth="1"/>
    <col min="4869" max="4869" width="30.25" style="1" customWidth="1"/>
    <col min="4870" max="4870" width="28.75" style="1" customWidth="1"/>
    <col min="4871" max="4871" width="23.125" style="1" customWidth="1"/>
    <col min="4872" max="4872" width="24.25" style="1" customWidth="1"/>
    <col min="4873" max="4873" width="27.125" style="1" customWidth="1"/>
    <col min="4874" max="4874" width="33.5" style="1" customWidth="1"/>
    <col min="4875" max="4875" width="39.5" style="1" customWidth="1"/>
    <col min="4876" max="4876" width="40.25" style="1" customWidth="1"/>
    <col min="4877" max="4877" width="33.625" style="1" customWidth="1"/>
    <col min="4878" max="4878" width="72.625" style="1" customWidth="1"/>
    <col min="4879" max="4879" width="60.75" style="1" customWidth="1"/>
    <col min="4880" max="4880" width="21" style="1" customWidth="1"/>
    <col min="4881" max="4881" width="22.5" style="1" customWidth="1"/>
    <col min="4882" max="4882" width="18.75" style="1" customWidth="1"/>
    <col min="4883" max="4883" width="17.75" style="1" customWidth="1"/>
    <col min="4884" max="4884" width="23" style="1" customWidth="1"/>
    <col min="4885" max="4885" width="10.875" style="1" bestFit="1" customWidth="1"/>
    <col min="4886" max="5120" width="11" style="1"/>
    <col min="5121" max="5121" width="34.5" style="1" customWidth="1"/>
    <col min="5122" max="5122" width="34.75" style="1" customWidth="1"/>
    <col min="5123" max="5123" width="25" style="1" customWidth="1"/>
    <col min="5124" max="5124" width="29.25" style="1" customWidth="1"/>
    <col min="5125" max="5125" width="30.25" style="1" customWidth="1"/>
    <col min="5126" max="5126" width="28.75" style="1" customWidth="1"/>
    <col min="5127" max="5127" width="23.125" style="1" customWidth="1"/>
    <col min="5128" max="5128" width="24.25" style="1" customWidth="1"/>
    <col min="5129" max="5129" width="27.125" style="1" customWidth="1"/>
    <col min="5130" max="5130" width="33.5" style="1" customWidth="1"/>
    <col min="5131" max="5131" width="39.5" style="1" customWidth="1"/>
    <col min="5132" max="5132" width="40.25" style="1" customWidth="1"/>
    <col min="5133" max="5133" width="33.625" style="1" customWidth="1"/>
    <col min="5134" max="5134" width="72.625" style="1" customWidth="1"/>
    <col min="5135" max="5135" width="60.75" style="1" customWidth="1"/>
    <col min="5136" max="5136" width="21" style="1" customWidth="1"/>
    <col min="5137" max="5137" width="22.5" style="1" customWidth="1"/>
    <col min="5138" max="5138" width="18.75" style="1" customWidth="1"/>
    <col min="5139" max="5139" width="17.75" style="1" customWidth="1"/>
    <col min="5140" max="5140" width="23" style="1" customWidth="1"/>
    <col min="5141" max="5141" width="10.875" style="1" bestFit="1" customWidth="1"/>
    <col min="5142" max="5376" width="11" style="1"/>
    <col min="5377" max="5377" width="34.5" style="1" customWidth="1"/>
    <col min="5378" max="5378" width="34.75" style="1" customWidth="1"/>
    <col min="5379" max="5379" width="25" style="1" customWidth="1"/>
    <col min="5380" max="5380" width="29.25" style="1" customWidth="1"/>
    <col min="5381" max="5381" width="30.25" style="1" customWidth="1"/>
    <col min="5382" max="5382" width="28.75" style="1" customWidth="1"/>
    <col min="5383" max="5383" width="23.125" style="1" customWidth="1"/>
    <col min="5384" max="5384" width="24.25" style="1" customWidth="1"/>
    <col min="5385" max="5385" width="27.125" style="1" customWidth="1"/>
    <col min="5386" max="5386" width="33.5" style="1" customWidth="1"/>
    <col min="5387" max="5387" width="39.5" style="1" customWidth="1"/>
    <col min="5388" max="5388" width="40.25" style="1" customWidth="1"/>
    <col min="5389" max="5389" width="33.625" style="1" customWidth="1"/>
    <col min="5390" max="5390" width="72.625" style="1" customWidth="1"/>
    <col min="5391" max="5391" width="60.75" style="1" customWidth="1"/>
    <col min="5392" max="5392" width="21" style="1" customWidth="1"/>
    <col min="5393" max="5393" width="22.5" style="1" customWidth="1"/>
    <col min="5394" max="5394" width="18.75" style="1" customWidth="1"/>
    <col min="5395" max="5395" width="17.75" style="1" customWidth="1"/>
    <col min="5396" max="5396" width="23" style="1" customWidth="1"/>
    <col min="5397" max="5397" width="10.875" style="1" bestFit="1" customWidth="1"/>
    <col min="5398" max="5632" width="11" style="1"/>
    <col min="5633" max="5633" width="34.5" style="1" customWidth="1"/>
    <col min="5634" max="5634" width="34.75" style="1" customWidth="1"/>
    <col min="5635" max="5635" width="25" style="1" customWidth="1"/>
    <col min="5636" max="5636" width="29.25" style="1" customWidth="1"/>
    <col min="5637" max="5637" width="30.25" style="1" customWidth="1"/>
    <col min="5638" max="5638" width="28.75" style="1" customWidth="1"/>
    <col min="5639" max="5639" width="23.125" style="1" customWidth="1"/>
    <col min="5640" max="5640" width="24.25" style="1" customWidth="1"/>
    <col min="5641" max="5641" width="27.125" style="1" customWidth="1"/>
    <col min="5642" max="5642" width="33.5" style="1" customWidth="1"/>
    <col min="5643" max="5643" width="39.5" style="1" customWidth="1"/>
    <col min="5644" max="5644" width="40.25" style="1" customWidth="1"/>
    <col min="5645" max="5645" width="33.625" style="1" customWidth="1"/>
    <col min="5646" max="5646" width="72.625" style="1" customWidth="1"/>
    <col min="5647" max="5647" width="60.75" style="1" customWidth="1"/>
    <col min="5648" max="5648" width="21" style="1" customWidth="1"/>
    <col min="5649" max="5649" width="22.5" style="1" customWidth="1"/>
    <col min="5650" max="5650" width="18.75" style="1" customWidth="1"/>
    <col min="5651" max="5651" width="17.75" style="1" customWidth="1"/>
    <col min="5652" max="5652" width="23" style="1" customWidth="1"/>
    <col min="5653" max="5653" width="10.875" style="1" bestFit="1" customWidth="1"/>
    <col min="5654" max="5888" width="11" style="1"/>
    <col min="5889" max="5889" width="34.5" style="1" customWidth="1"/>
    <col min="5890" max="5890" width="34.75" style="1" customWidth="1"/>
    <col min="5891" max="5891" width="25" style="1" customWidth="1"/>
    <col min="5892" max="5892" width="29.25" style="1" customWidth="1"/>
    <col min="5893" max="5893" width="30.25" style="1" customWidth="1"/>
    <col min="5894" max="5894" width="28.75" style="1" customWidth="1"/>
    <col min="5895" max="5895" width="23.125" style="1" customWidth="1"/>
    <col min="5896" max="5896" width="24.25" style="1" customWidth="1"/>
    <col min="5897" max="5897" width="27.125" style="1" customWidth="1"/>
    <col min="5898" max="5898" width="33.5" style="1" customWidth="1"/>
    <col min="5899" max="5899" width="39.5" style="1" customWidth="1"/>
    <col min="5900" max="5900" width="40.25" style="1" customWidth="1"/>
    <col min="5901" max="5901" width="33.625" style="1" customWidth="1"/>
    <col min="5902" max="5902" width="72.625" style="1" customWidth="1"/>
    <col min="5903" max="5903" width="60.75" style="1" customWidth="1"/>
    <col min="5904" max="5904" width="21" style="1" customWidth="1"/>
    <col min="5905" max="5905" width="22.5" style="1" customWidth="1"/>
    <col min="5906" max="5906" width="18.75" style="1" customWidth="1"/>
    <col min="5907" max="5907" width="17.75" style="1" customWidth="1"/>
    <col min="5908" max="5908" width="23" style="1" customWidth="1"/>
    <col min="5909" max="5909" width="10.875" style="1" bestFit="1" customWidth="1"/>
    <col min="5910" max="6144" width="11" style="1"/>
    <col min="6145" max="6145" width="34.5" style="1" customWidth="1"/>
    <col min="6146" max="6146" width="34.75" style="1" customWidth="1"/>
    <col min="6147" max="6147" width="25" style="1" customWidth="1"/>
    <col min="6148" max="6148" width="29.25" style="1" customWidth="1"/>
    <col min="6149" max="6149" width="30.25" style="1" customWidth="1"/>
    <col min="6150" max="6150" width="28.75" style="1" customWidth="1"/>
    <col min="6151" max="6151" width="23.125" style="1" customWidth="1"/>
    <col min="6152" max="6152" width="24.25" style="1" customWidth="1"/>
    <col min="6153" max="6153" width="27.125" style="1" customWidth="1"/>
    <col min="6154" max="6154" width="33.5" style="1" customWidth="1"/>
    <col min="6155" max="6155" width="39.5" style="1" customWidth="1"/>
    <col min="6156" max="6156" width="40.25" style="1" customWidth="1"/>
    <col min="6157" max="6157" width="33.625" style="1" customWidth="1"/>
    <col min="6158" max="6158" width="72.625" style="1" customWidth="1"/>
    <col min="6159" max="6159" width="60.75" style="1" customWidth="1"/>
    <col min="6160" max="6160" width="21" style="1" customWidth="1"/>
    <col min="6161" max="6161" width="22.5" style="1" customWidth="1"/>
    <col min="6162" max="6162" width="18.75" style="1" customWidth="1"/>
    <col min="6163" max="6163" width="17.75" style="1" customWidth="1"/>
    <col min="6164" max="6164" width="23" style="1" customWidth="1"/>
    <col min="6165" max="6165" width="10.875" style="1" bestFit="1" customWidth="1"/>
    <col min="6166" max="6400" width="11" style="1"/>
    <col min="6401" max="6401" width="34.5" style="1" customWidth="1"/>
    <col min="6402" max="6402" width="34.75" style="1" customWidth="1"/>
    <col min="6403" max="6403" width="25" style="1" customWidth="1"/>
    <col min="6404" max="6404" width="29.25" style="1" customWidth="1"/>
    <col min="6405" max="6405" width="30.25" style="1" customWidth="1"/>
    <col min="6406" max="6406" width="28.75" style="1" customWidth="1"/>
    <col min="6407" max="6407" width="23.125" style="1" customWidth="1"/>
    <col min="6408" max="6408" width="24.25" style="1" customWidth="1"/>
    <col min="6409" max="6409" width="27.125" style="1" customWidth="1"/>
    <col min="6410" max="6410" width="33.5" style="1" customWidth="1"/>
    <col min="6411" max="6411" width="39.5" style="1" customWidth="1"/>
    <col min="6412" max="6412" width="40.25" style="1" customWidth="1"/>
    <col min="6413" max="6413" width="33.625" style="1" customWidth="1"/>
    <col min="6414" max="6414" width="72.625" style="1" customWidth="1"/>
    <col min="6415" max="6415" width="60.75" style="1" customWidth="1"/>
    <col min="6416" max="6416" width="21" style="1" customWidth="1"/>
    <col min="6417" max="6417" width="22.5" style="1" customWidth="1"/>
    <col min="6418" max="6418" width="18.75" style="1" customWidth="1"/>
    <col min="6419" max="6419" width="17.75" style="1" customWidth="1"/>
    <col min="6420" max="6420" width="23" style="1" customWidth="1"/>
    <col min="6421" max="6421" width="10.875" style="1" bestFit="1" customWidth="1"/>
    <col min="6422" max="6656" width="11" style="1"/>
    <col min="6657" max="6657" width="34.5" style="1" customWidth="1"/>
    <col min="6658" max="6658" width="34.75" style="1" customWidth="1"/>
    <col min="6659" max="6659" width="25" style="1" customWidth="1"/>
    <col min="6660" max="6660" width="29.25" style="1" customWidth="1"/>
    <col min="6661" max="6661" width="30.25" style="1" customWidth="1"/>
    <col min="6662" max="6662" width="28.75" style="1" customWidth="1"/>
    <col min="6663" max="6663" width="23.125" style="1" customWidth="1"/>
    <col min="6664" max="6664" width="24.25" style="1" customWidth="1"/>
    <col min="6665" max="6665" width="27.125" style="1" customWidth="1"/>
    <col min="6666" max="6666" width="33.5" style="1" customWidth="1"/>
    <col min="6667" max="6667" width="39.5" style="1" customWidth="1"/>
    <col min="6668" max="6668" width="40.25" style="1" customWidth="1"/>
    <col min="6669" max="6669" width="33.625" style="1" customWidth="1"/>
    <col min="6670" max="6670" width="72.625" style="1" customWidth="1"/>
    <col min="6671" max="6671" width="60.75" style="1" customWidth="1"/>
    <col min="6672" max="6672" width="21" style="1" customWidth="1"/>
    <col min="6673" max="6673" width="22.5" style="1" customWidth="1"/>
    <col min="6674" max="6674" width="18.75" style="1" customWidth="1"/>
    <col min="6675" max="6675" width="17.75" style="1" customWidth="1"/>
    <col min="6676" max="6676" width="23" style="1" customWidth="1"/>
    <col min="6677" max="6677" width="10.875" style="1" bestFit="1" customWidth="1"/>
    <col min="6678" max="6912" width="11" style="1"/>
    <col min="6913" max="6913" width="34.5" style="1" customWidth="1"/>
    <col min="6914" max="6914" width="34.75" style="1" customWidth="1"/>
    <col min="6915" max="6915" width="25" style="1" customWidth="1"/>
    <col min="6916" max="6916" width="29.25" style="1" customWidth="1"/>
    <col min="6917" max="6917" width="30.25" style="1" customWidth="1"/>
    <col min="6918" max="6918" width="28.75" style="1" customWidth="1"/>
    <col min="6919" max="6919" width="23.125" style="1" customWidth="1"/>
    <col min="6920" max="6920" width="24.25" style="1" customWidth="1"/>
    <col min="6921" max="6921" width="27.125" style="1" customWidth="1"/>
    <col min="6922" max="6922" width="33.5" style="1" customWidth="1"/>
    <col min="6923" max="6923" width="39.5" style="1" customWidth="1"/>
    <col min="6924" max="6924" width="40.25" style="1" customWidth="1"/>
    <col min="6925" max="6925" width="33.625" style="1" customWidth="1"/>
    <col min="6926" max="6926" width="72.625" style="1" customWidth="1"/>
    <col min="6927" max="6927" width="60.75" style="1" customWidth="1"/>
    <col min="6928" max="6928" width="21" style="1" customWidth="1"/>
    <col min="6929" max="6929" width="22.5" style="1" customWidth="1"/>
    <col min="6930" max="6930" width="18.75" style="1" customWidth="1"/>
    <col min="6931" max="6931" width="17.75" style="1" customWidth="1"/>
    <col min="6932" max="6932" width="23" style="1" customWidth="1"/>
    <col min="6933" max="6933" width="10.875" style="1" bestFit="1" customWidth="1"/>
    <col min="6934" max="7168" width="11" style="1"/>
    <col min="7169" max="7169" width="34.5" style="1" customWidth="1"/>
    <col min="7170" max="7170" width="34.75" style="1" customWidth="1"/>
    <col min="7171" max="7171" width="25" style="1" customWidth="1"/>
    <col min="7172" max="7172" width="29.25" style="1" customWidth="1"/>
    <col min="7173" max="7173" width="30.25" style="1" customWidth="1"/>
    <col min="7174" max="7174" width="28.75" style="1" customWidth="1"/>
    <col min="7175" max="7175" width="23.125" style="1" customWidth="1"/>
    <col min="7176" max="7176" width="24.25" style="1" customWidth="1"/>
    <col min="7177" max="7177" width="27.125" style="1" customWidth="1"/>
    <col min="7178" max="7178" width="33.5" style="1" customWidth="1"/>
    <col min="7179" max="7179" width="39.5" style="1" customWidth="1"/>
    <col min="7180" max="7180" width="40.25" style="1" customWidth="1"/>
    <col min="7181" max="7181" width="33.625" style="1" customWidth="1"/>
    <col min="7182" max="7182" width="72.625" style="1" customWidth="1"/>
    <col min="7183" max="7183" width="60.75" style="1" customWidth="1"/>
    <col min="7184" max="7184" width="21" style="1" customWidth="1"/>
    <col min="7185" max="7185" width="22.5" style="1" customWidth="1"/>
    <col min="7186" max="7186" width="18.75" style="1" customWidth="1"/>
    <col min="7187" max="7187" width="17.75" style="1" customWidth="1"/>
    <col min="7188" max="7188" width="23" style="1" customWidth="1"/>
    <col min="7189" max="7189" width="10.875" style="1" bestFit="1" customWidth="1"/>
    <col min="7190" max="7424" width="11" style="1"/>
    <col min="7425" max="7425" width="34.5" style="1" customWidth="1"/>
    <col min="7426" max="7426" width="34.75" style="1" customWidth="1"/>
    <col min="7427" max="7427" width="25" style="1" customWidth="1"/>
    <col min="7428" max="7428" width="29.25" style="1" customWidth="1"/>
    <col min="7429" max="7429" width="30.25" style="1" customWidth="1"/>
    <col min="7430" max="7430" width="28.75" style="1" customWidth="1"/>
    <col min="7431" max="7431" width="23.125" style="1" customWidth="1"/>
    <col min="7432" max="7432" width="24.25" style="1" customWidth="1"/>
    <col min="7433" max="7433" width="27.125" style="1" customWidth="1"/>
    <col min="7434" max="7434" width="33.5" style="1" customWidth="1"/>
    <col min="7435" max="7435" width="39.5" style="1" customWidth="1"/>
    <col min="7436" max="7436" width="40.25" style="1" customWidth="1"/>
    <col min="7437" max="7437" width="33.625" style="1" customWidth="1"/>
    <col min="7438" max="7438" width="72.625" style="1" customWidth="1"/>
    <col min="7439" max="7439" width="60.75" style="1" customWidth="1"/>
    <col min="7440" max="7440" width="21" style="1" customWidth="1"/>
    <col min="7441" max="7441" width="22.5" style="1" customWidth="1"/>
    <col min="7442" max="7442" width="18.75" style="1" customWidth="1"/>
    <col min="7443" max="7443" width="17.75" style="1" customWidth="1"/>
    <col min="7444" max="7444" width="23" style="1" customWidth="1"/>
    <col min="7445" max="7445" width="10.875" style="1" bestFit="1" customWidth="1"/>
    <col min="7446" max="7680" width="11" style="1"/>
    <col min="7681" max="7681" width="34.5" style="1" customWidth="1"/>
    <col min="7682" max="7682" width="34.75" style="1" customWidth="1"/>
    <col min="7683" max="7683" width="25" style="1" customWidth="1"/>
    <col min="7684" max="7684" width="29.25" style="1" customWidth="1"/>
    <col min="7685" max="7685" width="30.25" style="1" customWidth="1"/>
    <col min="7686" max="7686" width="28.75" style="1" customWidth="1"/>
    <col min="7687" max="7687" width="23.125" style="1" customWidth="1"/>
    <col min="7688" max="7688" width="24.25" style="1" customWidth="1"/>
    <col min="7689" max="7689" width="27.125" style="1" customWidth="1"/>
    <col min="7690" max="7690" width="33.5" style="1" customWidth="1"/>
    <col min="7691" max="7691" width="39.5" style="1" customWidth="1"/>
    <col min="7692" max="7692" width="40.25" style="1" customWidth="1"/>
    <col min="7693" max="7693" width="33.625" style="1" customWidth="1"/>
    <col min="7694" max="7694" width="72.625" style="1" customWidth="1"/>
    <col min="7695" max="7695" width="60.75" style="1" customWidth="1"/>
    <col min="7696" max="7696" width="21" style="1" customWidth="1"/>
    <col min="7697" max="7697" width="22.5" style="1" customWidth="1"/>
    <col min="7698" max="7698" width="18.75" style="1" customWidth="1"/>
    <col min="7699" max="7699" width="17.75" style="1" customWidth="1"/>
    <col min="7700" max="7700" width="23" style="1" customWidth="1"/>
    <col min="7701" max="7701" width="10.875" style="1" bestFit="1" customWidth="1"/>
    <col min="7702" max="7936" width="11" style="1"/>
    <col min="7937" max="7937" width="34.5" style="1" customWidth="1"/>
    <col min="7938" max="7938" width="34.75" style="1" customWidth="1"/>
    <col min="7939" max="7939" width="25" style="1" customWidth="1"/>
    <col min="7940" max="7940" width="29.25" style="1" customWidth="1"/>
    <col min="7941" max="7941" width="30.25" style="1" customWidth="1"/>
    <col min="7942" max="7942" width="28.75" style="1" customWidth="1"/>
    <col min="7943" max="7943" width="23.125" style="1" customWidth="1"/>
    <col min="7944" max="7944" width="24.25" style="1" customWidth="1"/>
    <col min="7945" max="7945" width="27.125" style="1" customWidth="1"/>
    <col min="7946" max="7946" width="33.5" style="1" customWidth="1"/>
    <col min="7947" max="7947" width="39.5" style="1" customWidth="1"/>
    <col min="7948" max="7948" width="40.25" style="1" customWidth="1"/>
    <col min="7949" max="7949" width="33.625" style="1" customWidth="1"/>
    <col min="7950" max="7950" width="72.625" style="1" customWidth="1"/>
    <col min="7951" max="7951" width="60.75" style="1" customWidth="1"/>
    <col min="7952" max="7952" width="21" style="1" customWidth="1"/>
    <col min="7953" max="7953" width="22.5" style="1" customWidth="1"/>
    <col min="7954" max="7954" width="18.75" style="1" customWidth="1"/>
    <col min="7955" max="7955" width="17.75" style="1" customWidth="1"/>
    <col min="7956" max="7956" width="23" style="1" customWidth="1"/>
    <col min="7957" max="7957" width="10.875" style="1" bestFit="1" customWidth="1"/>
    <col min="7958" max="8192" width="11" style="1"/>
    <col min="8193" max="8193" width="34.5" style="1" customWidth="1"/>
    <col min="8194" max="8194" width="34.75" style="1" customWidth="1"/>
    <col min="8195" max="8195" width="25" style="1" customWidth="1"/>
    <col min="8196" max="8196" width="29.25" style="1" customWidth="1"/>
    <col min="8197" max="8197" width="30.25" style="1" customWidth="1"/>
    <col min="8198" max="8198" width="28.75" style="1" customWidth="1"/>
    <col min="8199" max="8199" width="23.125" style="1" customWidth="1"/>
    <col min="8200" max="8200" width="24.25" style="1" customWidth="1"/>
    <col min="8201" max="8201" width="27.125" style="1" customWidth="1"/>
    <col min="8202" max="8202" width="33.5" style="1" customWidth="1"/>
    <col min="8203" max="8203" width="39.5" style="1" customWidth="1"/>
    <col min="8204" max="8204" width="40.25" style="1" customWidth="1"/>
    <col min="8205" max="8205" width="33.625" style="1" customWidth="1"/>
    <col min="8206" max="8206" width="72.625" style="1" customWidth="1"/>
    <col min="8207" max="8207" width="60.75" style="1" customWidth="1"/>
    <col min="8208" max="8208" width="21" style="1" customWidth="1"/>
    <col min="8209" max="8209" width="22.5" style="1" customWidth="1"/>
    <col min="8210" max="8210" width="18.75" style="1" customWidth="1"/>
    <col min="8211" max="8211" width="17.75" style="1" customWidth="1"/>
    <col min="8212" max="8212" width="23" style="1" customWidth="1"/>
    <col min="8213" max="8213" width="10.875" style="1" bestFit="1" customWidth="1"/>
    <col min="8214" max="8448" width="11" style="1"/>
    <col min="8449" max="8449" width="34.5" style="1" customWidth="1"/>
    <col min="8450" max="8450" width="34.75" style="1" customWidth="1"/>
    <col min="8451" max="8451" width="25" style="1" customWidth="1"/>
    <col min="8452" max="8452" width="29.25" style="1" customWidth="1"/>
    <col min="8453" max="8453" width="30.25" style="1" customWidth="1"/>
    <col min="8454" max="8454" width="28.75" style="1" customWidth="1"/>
    <col min="8455" max="8455" width="23.125" style="1" customWidth="1"/>
    <col min="8456" max="8456" width="24.25" style="1" customWidth="1"/>
    <col min="8457" max="8457" width="27.125" style="1" customWidth="1"/>
    <col min="8458" max="8458" width="33.5" style="1" customWidth="1"/>
    <col min="8459" max="8459" width="39.5" style="1" customWidth="1"/>
    <col min="8460" max="8460" width="40.25" style="1" customWidth="1"/>
    <col min="8461" max="8461" width="33.625" style="1" customWidth="1"/>
    <col min="8462" max="8462" width="72.625" style="1" customWidth="1"/>
    <col min="8463" max="8463" width="60.75" style="1" customWidth="1"/>
    <col min="8464" max="8464" width="21" style="1" customWidth="1"/>
    <col min="8465" max="8465" width="22.5" style="1" customWidth="1"/>
    <col min="8466" max="8466" width="18.75" style="1" customWidth="1"/>
    <col min="8467" max="8467" width="17.75" style="1" customWidth="1"/>
    <col min="8468" max="8468" width="23" style="1" customWidth="1"/>
    <col min="8469" max="8469" width="10.875" style="1" bestFit="1" customWidth="1"/>
    <col min="8470" max="8704" width="11" style="1"/>
    <col min="8705" max="8705" width="34.5" style="1" customWidth="1"/>
    <col min="8706" max="8706" width="34.75" style="1" customWidth="1"/>
    <col min="8707" max="8707" width="25" style="1" customWidth="1"/>
    <col min="8708" max="8708" width="29.25" style="1" customWidth="1"/>
    <col min="8709" max="8709" width="30.25" style="1" customWidth="1"/>
    <col min="8710" max="8710" width="28.75" style="1" customWidth="1"/>
    <col min="8711" max="8711" width="23.125" style="1" customWidth="1"/>
    <col min="8712" max="8712" width="24.25" style="1" customWidth="1"/>
    <col min="8713" max="8713" width="27.125" style="1" customWidth="1"/>
    <col min="8714" max="8714" width="33.5" style="1" customWidth="1"/>
    <col min="8715" max="8715" width="39.5" style="1" customWidth="1"/>
    <col min="8716" max="8716" width="40.25" style="1" customWidth="1"/>
    <col min="8717" max="8717" width="33.625" style="1" customWidth="1"/>
    <col min="8718" max="8718" width="72.625" style="1" customWidth="1"/>
    <col min="8719" max="8719" width="60.75" style="1" customWidth="1"/>
    <col min="8720" max="8720" width="21" style="1" customWidth="1"/>
    <col min="8721" max="8721" width="22.5" style="1" customWidth="1"/>
    <col min="8722" max="8722" width="18.75" style="1" customWidth="1"/>
    <col min="8723" max="8723" width="17.75" style="1" customWidth="1"/>
    <col min="8724" max="8724" width="23" style="1" customWidth="1"/>
    <col min="8725" max="8725" width="10.875" style="1" bestFit="1" customWidth="1"/>
    <col min="8726" max="8960" width="11" style="1"/>
    <col min="8961" max="8961" width="34.5" style="1" customWidth="1"/>
    <col min="8962" max="8962" width="34.75" style="1" customWidth="1"/>
    <col min="8963" max="8963" width="25" style="1" customWidth="1"/>
    <col min="8964" max="8964" width="29.25" style="1" customWidth="1"/>
    <col min="8965" max="8965" width="30.25" style="1" customWidth="1"/>
    <col min="8966" max="8966" width="28.75" style="1" customWidth="1"/>
    <col min="8967" max="8967" width="23.125" style="1" customWidth="1"/>
    <col min="8968" max="8968" width="24.25" style="1" customWidth="1"/>
    <col min="8969" max="8969" width="27.125" style="1" customWidth="1"/>
    <col min="8970" max="8970" width="33.5" style="1" customWidth="1"/>
    <col min="8971" max="8971" width="39.5" style="1" customWidth="1"/>
    <col min="8972" max="8972" width="40.25" style="1" customWidth="1"/>
    <col min="8973" max="8973" width="33.625" style="1" customWidth="1"/>
    <col min="8974" max="8974" width="72.625" style="1" customWidth="1"/>
    <col min="8975" max="8975" width="60.75" style="1" customWidth="1"/>
    <col min="8976" max="8976" width="21" style="1" customWidth="1"/>
    <col min="8977" max="8977" width="22.5" style="1" customWidth="1"/>
    <col min="8978" max="8978" width="18.75" style="1" customWidth="1"/>
    <col min="8979" max="8979" width="17.75" style="1" customWidth="1"/>
    <col min="8980" max="8980" width="23" style="1" customWidth="1"/>
    <col min="8981" max="8981" width="10.875" style="1" bestFit="1" customWidth="1"/>
    <col min="8982" max="9216" width="11" style="1"/>
    <col min="9217" max="9217" width="34.5" style="1" customWidth="1"/>
    <col min="9218" max="9218" width="34.75" style="1" customWidth="1"/>
    <col min="9219" max="9219" width="25" style="1" customWidth="1"/>
    <col min="9220" max="9220" width="29.25" style="1" customWidth="1"/>
    <col min="9221" max="9221" width="30.25" style="1" customWidth="1"/>
    <col min="9222" max="9222" width="28.75" style="1" customWidth="1"/>
    <col min="9223" max="9223" width="23.125" style="1" customWidth="1"/>
    <col min="9224" max="9224" width="24.25" style="1" customWidth="1"/>
    <col min="9225" max="9225" width="27.125" style="1" customWidth="1"/>
    <col min="9226" max="9226" width="33.5" style="1" customWidth="1"/>
    <col min="9227" max="9227" width="39.5" style="1" customWidth="1"/>
    <col min="9228" max="9228" width="40.25" style="1" customWidth="1"/>
    <col min="9229" max="9229" width="33.625" style="1" customWidth="1"/>
    <col min="9230" max="9230" width="72.625" style="1" customWidth="1"/>
    <col min="9231" max="9231" width="60.75" style="1" customWidth="1"/>
    <col min="9232" max="9232" width="21" style="1" customWidth="1"/>
    <col min="9233" max="9233" width="22.5" style="1" customWidth="1"/>
    <col min="9234" max="9234" width="18.75" style="1" customWidth="1"/>
    <col min="9235" max="9235" width="17.75" style="1" customWidth="1"/>
    <col min="9236" max="9236" width="23" style="1" customWidth="1"/>
    <col min="9237" max="9237" width="10.875" style="1" bestFit="1" customWidth="1"/>
    <col min="9238" max="9472" width="11" style="1"/>
    <col min="9473" max="9473" width="34.5" style="1" customWidth="1"/>
    <col min="9474" max="9474" width="34.75" style="1" customWidth="1"/>
    <col min="9475" max="9475" width="25" style="1" customWidth="1"/>
    <col min="9476" max="9476" width="29.25" style="1" customWidth="1"/>
    <col min="9477" max="9477" width="30.25" style="1" customWidth="1"/>
    <col min="9478" max="9478" width="28.75" style="1" customWidth="1"/>
    <col min="9479" max="9479" width="23.125" style="1" customWidth="1"/>
    <col min="9480" max="9480" width="24.25" style="1" customWidth="1"/>
    <col min="9481" max="9481" width="27.125" style="1" customWidth="1"/>
    <col min="9482" max="9482" width="33.5" style="1" customWidth="1"/>
    <col min="9483" max="9483" width="39.5" style="1" customWidth="1"/>
    <col min="9484" max="9484" width="40.25" style="1" customWidth="1"/>
    <col min="9485" max="9485" width="33.625" style="1" customWidth="1"/>
    <col min="9486" max="9486" width="72.625" style="1" customWidth="1"/>
    <col min="9487" max="9487" width="60.75" style="1" customWidth="1"/>
    <col min="9488" max="9488" width="21" style="1" customWidth="1"/>
    <col min="9489" max="9489" width="22.5" style="1" customWidth="1"/>
    <col min="9490" max="9490" width="18.75" style="1" customWidth="1"/>
    <col min="9491" max="9491" width="17.75" style="1" customWidth="1"/>
    <col min="9492" max="9492" width="23" style="1" customWidth="1"/>
    <col min="9493" max="9493" width="10.875" style="1" bestFit="1" customWidth="1"/>
    <col min="9494" max="9728" width="11" style="1"/>
    <col min="9729" max="9729" width="34.5" style="1" customWidth="1"/>
    <col min="9730" max="9730" width="34.75" style="1" customWidth="1"/>
    <col min="9731" max="9731" width="25" style="1" customWidth="1"/>
    <col min="9732" max="9732" width="29.25" style="1" customWidth="1"/>
    <col min="9733" max="9733" width="30.25" style="1" customWidth="1"/>
    <col min="9734" max="9734" width="28.75" style="1" customWidth="1"/>
    <col min="9735" max="9735" width="23.125" style="1" customWidth="1"/>
    <col min="9736" max="9736" width="24.25" style="1" customWidth="1"/>
    <col min="9737" max="9737" width="27.125" style="1" customWidth="1"/>
    <col min="9738" max="9738" width="33.5" style="1" customWidth="1"/>
    <col min="9739" max="9739" width="39.5" style="1" customWidth="1"/>
    <col min="9740" max="9740" width="40.25" style="1" customWidth="1"/>
    <col min="9741" max="9741" width="33.625" style="1" customWidth="1"/>
    <col min="9742" max="9742" width="72.625" style="1" customWidth="1"/>
    <col min="9743" max="9743" width="60.75" style="1" customWidth="1"/>
    <col min="9744" max="9744" width="21" style="1" customWidth="1"/>
    <col min="9745" max="9745" width="22.5" style="1" customWidth="1"/>
    <col min="9746" max="9746" width="18.75" style="1" customWidth="1"/>
    <col min="9747" max="9747" width="17.75" style="1" customWidth="1"/>
    <col min="9748" max="9748" width="23" style="1" customWidth="1"/>
    <col min="9749" max="9749" width="10.875" style="1" bestFit="1" customWidth="1"/>
    <col min="9750" max="9984" width="11" style="1"/>
    <col min="9985" max="9985" width="34.5" style="1" customWidth="1"/>
    <col min="9986" max="9986" width="34.75" style="1" customWidth="1"/>
    <col min="9987" max="9987" width="25" style="1" customWidth="1"/>
    <col min="9988" max="9988" width="29.25" style="1" customWidth="1"/>
    <col min="9989" max="9989" width="30.25" style="1" customWidth="1"/>
    <col min="9990" max="9990" width="28.75" style="1" customWidth="1"/>
    <col min="9991" max="9991" width="23.125" style="1" customWidth="1"/>
    <col min="9992" max="9992" width="24.25" style="1" customWidth="1"/>
    <col min="9993" max="9993" width="27.125" style="1" customWidth="1"/>
    <col min="9994" max="9994" width="33.5" style="1" customWidth="1"/>
    <col min="9995" max="9995" width="39.5" style="1" customWidth="1"/>
    <col min="9996" max="9996" width="40.25" style="1" customWidth="1"/>
    <col min="9997" max="9997" width="33.625" style="1" customWidth="1"/>
    <col min="9998" max="9998" width="72.625" style="1" customWidth="1"/>
    <col min="9999" max="9999" width="60.75" style="1" customWidth="1"/>
    <col min="10000" max="10000" width="21" style="1" customWidth="1"/>
    <col min="10001" max="10001" width="22.5" style="1" customWidth="1"/>
    <col min="10002" max="10002" width="18.75" style="1" customWidth="1"/>
    <col min="10003" max="10003" width="17.75" style="1" customWidth="1"/>
    <col min="10004" max="10004" width="23" style="1" customWidth="1"/>
    <col min="10005" max="10005" width="10.875" style="1" bestFit="1" customWidth="1"/>
    <col min="10006" max="10240" width="11" style="1"/>
    <col min="10241" max="10241" width="34.5" style="1" customWidth="1"/>
    <col min="10242" max="10242" width="34.75" style="1" customWidth="1"/>
    <col min="10243" max="10243" width="25" style="1" customWidth="1"/>
    <col min="10244" max="10244" width="29.25" style="1" customWidth="1"/>
    <col min="10245" max="10245" width="30.25" style="1" customWidth="1"/>
    <col min="10246" max="10246" width="28.75" style="1" customWidth="1"/>
    <col min="10247" max="10247" width="23.125" style="1" customWidth="1"/>
    <col min="10248" max="10248" width="24.25" style="1" customWidth="1"/>
    <col min="10249" max="10249" width="27.125" style="1" customWidth="1"/>
    <col min="10250" max="10250" width="33.5" style="1" customWidth="1"/>
    <col min="10251" max="10251" width="39.5" style="1" customWidth="1"/>
    <col min="10252" max="10252" width="40.25" style="1" customWidth="1"/>
    <col min="10253" max="10253" width="33.625" style="1" customWidth="1"/>
    <col min="10254" max="10254" width="72.625" style="1" customWidth="1"/>
    <col min="10255" max="10255" width="60.75" style="1" customWidth="1"/>
    <col min="10256" max="10256" width="21" style="1" customWidth="1"/>
    <col min="10257" max="10257" width="22.5" style="1" customWidth="1"/>
    <col min="10258" max="10258" width="18.75" style="1" customWidth="1"/>
    <col min="10259" max="10259" width="17.75" style="1" customWidth="1"/>
    <col min="10260" max="10260" width="23" style="1" customWidth="1"/>
    <col min="10261" max="10261" width="10.875" style="1" bestFit="1" customWidth="1"/>
    <col min="10262" max="10496" width="11" style="1"/>
    <col min="10497" max="10497" width="34.5" style="1" customWidth="1"/>
    <col min="10498" max="10498" width="34.75" style="1" customWidth="1"/>
    <col min="10499" max="10499" width="25" style="1" customWidth="1"/>
    <col min="10500" max="10500" width="29.25" style="1" customWidth="1"/>
    <col min="10501" max="10501" width="30.25" style="1" customWidth="1"/>
    <col min="10502" max="10502" width="28.75" style="1" customWidth="1"/>
    <col min="10503" max="10503" width="23.125" style="1" customWidth="1"/>
    <col min="10504" max="10504" width="24.25" style="1" customWidth="1"/>
    <col min="10505" max="10505" width="27.125" style="1" customWidth="1"/>
    <col min="10506" max="10506" width="33.5" style="1" customWidth="1"/>
    <col min="10507" max="10507" width="39.5" style="1" customWidth="1"/>
    <col min="10508" max="10508" width="40.25" style="1" customWidth="1"/>
    <col min="10509" max="10509" width="33.625" style="1" customWidth="1"/>
    <col min="10510" max="10510" width="72.625" style="1" customWidth="1"/>
    <col min="10511" max="10511" width="60.75" style="1" customWidth="1"/>
    <col min="10512" max="10512" width="21" style="1" customWidth="1"/>
    <col min="10513" max="10513" width="22.5" style="1" customWidth="1"/>
    <col min="10514" max="10514" width="18.75" style="1" customWidth="1"/>
    <col min="10515" max="10515" width="17.75" style="1" customWidth="1"/>
    <col min="10516" max="10516" width="23" style="1" customWidth="1"/>
    <col min="10517" max="10517" width="10.875" style="1" bestFit="1" customWidth="1"/>
    <col min="10518" max="10752" width="11" style="1"/>
    <col min="10753" max="10753" width="34.5" style="1" customWidth="1"/>
    <col min="10754" max="10754" width="34.75" style="1" customWidth="1"/>
    <col min="10755" max="10755" width="25" style="1" customWidth="1"/>
    <col min="10756" max="10756" width="29.25" style="1" customWidth="1"/>
    <col min="10757" max="10757" width="30.25" style="1" customWidth="1"/>
    <col min="10758" max="10758" width="28.75" style="1" customWidth="1"/>
    <col min="10759" max="10759" width="23.125" style="1" customWidth="1"/>
    <col min="10760" max="10760" width="24.25" style="1" customWidth="1"/>
    <col min="10761" max="10761" width="27.125" style="1" customWidth="1"/>
    <col min="10762" max="10762" width="33.5" style="1" customWidth="1"/>
    <col min="10763" max="10763" width="39.5" style="1" customWidth="1"/>
    <col min="10764" max="10764" width="40.25" style="1" customWidth="1"/>
    <col min="10765" max="10765" width="33.625" style="1" customWidth="1"/>
    <col min="10766" max="10766" width="72.625" style="1" customWidth="1"/>
    <col min="10767" max="10767" width="60.75" style="1" customWidth="1"/>
    <col min="10768" max="10768" width="21" style="1" customWidth="1"/>
    <col min="10769" max="10769" width="22.5" style="1" customWidth="1"/>
    <col min="10770" max="10770" width="18.75" style="1" customWidth="1"/>
    <col min="10771" max="10771" width="17.75" style="1" customWidth="1"/>
    <col min="10772" max="10772" width="23" style="1" customWidth="1"/>
    <col min="10773" max="10773" width="10.875" style="1" bestFit="1" customWidth="1"/>
    <col min="10774" max="11008" width="11" style="1"/>
    <col min="11009" max="11009" width="34.5" style="1" customWidth="1"/>
    <col min="11010" max="11010" width="34.75" style="1" customWidth="1"/>
    <col min="11011" max="11011" width="25" style="1" customWidth="1"/>
    <col min="11012" max="11012" width="29.25" style="1" customWidth="1"/>
    <col min="11013" max="11013" width="30.25" style="1" customWidth="1"/>
    <col min="11014" max="11014" width="28.75" style="1" customWidth="1"/>
    <col min="11015" max="11015" width="23.125" style="1" customWidth="1"/>
    <col min="11016" max="11016" width="24.25" style="1" customWidth="1"/>
    <col min="11017" max="11017" width="27.125" style="1" customWidth="1"/>
    <col min="11018" max="11018" width="33.5" style="1" customWidth="1"/>
    <col min="11019" max="11019" width="39.5" style="1" customWidth="1"/>
    <col min="11020" max="11020" width="40.25" style="1" customWidth="1"/>
    <col min="11021" max="11021" width="33.625" style="1" customWidth="1"/>
    <col min="11022" max="11022" width="72.625" style="1" customWidth="1"/>
    <col min="11023" max="11023" width="60.75" style="1" customWidth="1"/>
    <col min="11024" max="11024" width="21" style="1" customWidth="1"/>
    <col min="11025" max="11025" width="22.5" style="1" customWidth="1"/>
    <col min="11026" max="11026" width="18.75" style="1" customWidth="1"/>
    <col min="11027" max="11027" width="17.75" style="1" customWidth="1"/>
    <col min="11028" max="11028" width="23" style="1" customWidth="1"/>
    <col min="11029" max="11029" width="10.875" style="1" bestFit="1" customWidth="1"/>
    <col min="11030" max="11264" width="11" style="1"/>
    <col min="11265" max="11265" width="34.5" style="1" customWidth="1"/>
    <col min="11266" max="11266" width="34.75" style="1" customWidth="1"/>
    <col min="11267" max="11267" width="25" style="1" customWidth="1"/>
    <col min="11268" max="11268" width="29.25" style="1" customWidth="1"/>
    <col min="11269" max="11269" width="30.25" style="1" customWidth="1"/>
    <col min="11270" max="11270" width="28.75" style="1" customWidth="1"/>
    <col min="11271" max="11271" width="23.125" style="1" customWidth="1"/>
    <col min="11272" max="11272" width="24.25" style="1" customWidth="1"/>
    <col min="11273" max="11273" width="27.125" style="1" customWidth="1"/>
    <col min="11274" max="11274" width="33.5" style="1" customWidth="1"/>
    <col min="11275" max="11275" width="39.5" style="1" customWidth="1"/>
    <col min="11276" max="11276" width="40.25" style="1" customWidth="1"/>
    <col min="11277" max="11277" width="33.625" style="1" customWidth="1"/>
    <col min="11278" max="11278" width="72.625" style="1" customWidth="1"/>
    <col min="11279" max="11279" width="60.75" style="1" customWidth="1"/>
    <col min="11280" max="11280" width="21" style="1" customWidth="1"/>
    <col min="11281" max="11281" width="22.5" style="1" customWidth="1"/>
    <col min="11282" max="11282" width="18.75" style="1" customWidth="1"/>
    <col min="11283" max="11283" width="17.75" style="1" customWidth="1"/>
    <col min="11284" max="11284" width="23" style="1" customWidth="1"/>
    <col min="11285" max="11285" width="10.875" style="1" bestFit="1" customWidth="1"/>
    <col min="11286" max="11520" width="11" style="1"/>
    <col min="11521" max="11521" width="34.5" style="1" customWidth="1"/>
    <col min="11522" max="11522" width="34.75" style="1" customWidth="1"/>
    <col min="11523" max="11523" width="25" style="1" customWidth="1"/>
    <col min="11524" max="11524" width="29.25" style="1" customWidth="1"/>
    <col min="11525" max="11525" width="30.25" style="1" customWidth="1"/>
    <col min="11526" max="11526" width="28.75" style="1" customWidth="1"/>
    <col min="11527" max="11527" width="23.125" style="1" customWidth="1"/>
    <col min="11528" max="11528" width="24.25" style="1" customWidth="1"/>
    <col min="11529" max="11529" width="27.125" style="1" customWidth="1"/>
    <col min="11530" max="11530" width="33.5" style="1" customWidth="1"/>
    <col min="11531" max="11531" width="39.5" style="1" customWidth="1"/>
    <col min="11532" max="11532" width="40.25" style="1" customWidth="1"/>
    <col min="11533" max="11533" width="33.625" style="1" customWidth="1"/>
    <col min="11534" max="11534" width="72.625" style="1" customWidth="1"/>
    <col min="11535" max="11535" width="60.75" style="1" customWidth="1"/>
    <col min="11536" max="11536" width="21" style="1" customWidth="1"/>
    <col min="11537" max="11537" width="22.5" style="1" customWidth="1"/>
    <col min="11538" max="11538" width="18.75" style="1" customWidth="1"/>
    <col min="11539" max="11539" width="17.75" style="1" customWidth="1"/>
    <col min="11540" max="11540" width="23" style="1" customWidth="1"/>
    <col min="11541" max="11541" width="10.875" style="1" bestFit="1" customWidth="1"/>
    <col min="11542" max="11776" width="11" style="1"/>
    <col min="11777" max="11777" width="34.5" style="1" customWidth="1"/>
    <col min="11778" max="11778" width="34.75" style="1" customWidth="1"/>
    <col min="11779" max="11779" width="25" style="1" customWidth="1"/>
    <col min="11780" max="11780" width="29.25" style="1" customWidth="1"/>
    <col min="11781" max="11781" width="30.25" style="1" customWidth="1"/>
    <col min="11782" max="11782" width="28.75" style="1" customWidth="1"/>
    <col min="11783" max="11783" width="23.125" style="1" customWidth="1"/>
    <col min="11784" max="11784" width="24.25" style="1" customWidth="1"/>
    <col min="11785" max="11785" width="27.125" style="1" customWidth="1"/>
    <col min="11786" max="11786" width="33.5" style="1" customWidth="1"/>
    <col min="11787" max="11787" width="39.5" style="1" customWidth="1"/>
    <col min="11788" max="11788" width="40.25" style="1" customWidth="1"/>
    <col min="11789" max="11789" width="33.625" style="1" customWidth="1"/>
    <col min="11790" max="11790" width="72.625" style="1" customWidth="1"/>
    <col min="11791" max="11791" width="60.75" style="1" customWidth="1"/>
    <col min="11792" max="11792" width="21" style="1" customWidth="1"/>
    <col min="11793" max="11793" width="22.5" style="1" customWidth="1"/>
    <col min="11794" max="11794" width="18.75" style="1" customWidth="1"/>
    <col min="11795" max="11795" width="17.75" style="1" customWidth="1"/>
    <col min="11796" max="11796" width="23" style="1" customWidth="1"/>
    <col min="11797" max="11797" width="10.875" style="1" bestFit="1" customWidth="1"/>
    <col min="11798" max="12032" width="11" style="1"/>
    <col min="12033" max="12033" width="34.5" style="1" customWidth="1"/>
    <col min="12034" max="12034" width="34.75" style="1" customWidth="1"/>
    <col min="12035" max="12035" width="25" style="1" customWidth="1"/>
    <col min="12036" max="12036" width="29.25" style="1" customWidth="1"/>
    <col min="12037" max="12037" width="30.25" style="1" customWidth="1"/>
    <col min="12038" max="12038" width="28.75" style="1" customWidth="1"/>
    <col min="12039" max="12039" width="23.125" style="1" customWidth="1"/>
    <col min="12040" max="12040" width="24.25" style="1" customWidth="1"/>
    <col min="12041" max="12041" width="27.125" style="1" customWidth="1"/>
    <col min="12042" max="12042" width="33.5" style="1" customWidth="1"/>
    <col min="12043" max="12043" width="39.5" style="1" customWidth="1"/>
    <col min="12044" max="12044" width="40.25" style="1" customWidth="1"/>
    <col min="12045" max="12045" width="33.625" style="1" customWidth="1"/>
    <col min="12046" max="12046" width="72.625" style="1" customWidth="1"/>
    <col min="12047" max="12047" width="60.75" style="1" customWidth="1"/>
    <col min="12048" max="12048" width="21" style="1" customWidth="1"/>
    <col min="12049" max="12049" width="22.5" style="1" customWidth="1"/>
    <col min="12050" max="12050" width="18.75" style="1" customWidth="1"/>
    <col min="12051" max="12051" width="17.75" style="1" customWidth="1"/>
    <col min="12052" max="12052" width="23" style="1" customWidth="1"/>
    <col min="12053" max="12053" width="10.875" style="1" bestFit="1" customWidth="1"/>
    <col min="12054" max="12288" width="11" style="1"/>
    <col min="12289" max="12289" width="34.5" style="1" customWidth="1"/>
    <col min="12290" max="12290" width="34.75" style="1" customWidth="1"/>
    <col min="12291" max="12291" width="25" style="1" customWidth="1"/>
    <col min="12292" max="12292" width="29.25" style="1" customWidth="1"/>
    <col min="12293" max="12293" width="30.25" style="1" customWidth="1"/>
    <col min="12294" max="12294" width="28.75" style="1" customWidth="1"/>
    <col min="12295" max="12295" width="23.125" style="1" customWidth="1"/>
    <col min="12296" max="12296" width="24.25" style="1" customWidth="1"/>
    <col min="12297" max="12297" width="27.125" style="1" customWidth="1"/>
    <col min="12298" max="12298" width="33.5" style="1" customWidth="1"/>
    <col min="12299" max="12299" width="39.5" style="1" customWidth="1"/>
    <col min="12300" max="12300" width="40.25" style="1" customWidth="1"/>
    <col min="12301" max="12301" width="33.625" style="1" customWidth="1"/>
    <col min="12302" max="12302" width="72.625" style="1" customWidth="1"/>
    <col min="12303" max="12303" width="60.75" style="1" customWidth="1"/>
    <col min="12304" max="12304" width="21" style="1" customWidth="1"/>
    <col min="12305" max="12305" width="22.5" style="1" customWidth="1"/>
    <col min="12306" max="12306" width="18.75" style="1" customWidth="1"/>
    <col min="12307" max="12307" width="17.75" style="1" customWidth="1"/>
    <col min="12308" max="12308" width="23" style="1" customWidth="1"/>
    <col min="12309" max="12309" width="10.875" style="1" bestFit="1" customWidth="1"/>
    <col min="12310" max="12544" width="11" style="1"/>
    <col min="12545" max="12545" width="34.5" style="1" customWidth="1"/>
    <col min="12546" max="12546" width="34.75" style="1" customWidth="1"/>
    <col min="12547" max="12547" width="25" style="1" customWidth="1"/>
    <col min="12548" max="12548" width="29.25" style="1" customWidth="1"/>
    <col min="12549" max="12549" width="30.25" style="1" customWidth="1"/>
    <col min="12550" max="12550" width="28.75" style="1" customWidth="1"/>
    <col min="12551" max="12551" width="23.125" style="1" customWidth="1"/>
    <col min="12552" max="12552" width="24.25" style="1" customWidth="1"/>
    <col min="12553" max="12553" width="27.125" style="1" customWidth="1"/>
    <col min="12554" max="12554" width="33.5" style="1" customWidth="1"/>
    <col min="12555" max="12555" width="39.5" style="1" customWidth="1"/>
    <col min="12556" max="12556" width="40.25" style="1" customWidth="1"/>
    <col min="12557" max="12557" width="33.625" style="1" customWidth="1"/>
    <col min="12558" max="12558" width="72.625" style="1" customWidth="1"/>
    <col min="12559" max="12559" width="60.75" style="1" customWidth="1"/>
    <col min="12560" max="12560" width="21" style="1" customWidth="1"/>
    <col min="12561" max="12561" width="22.5" style="1" customWidth="1"/>
    <col min="12562" max="12562" width="18.75" style="1" customWidth="1"/>
    <col min="12563" max="12563" width="17.75" style="1" customWidth="1"/>
    <col min="12564" max="12564" width="23" style="1" customWidth="1"/>
    <col min="12565" max="12565" width="10.875" style="1" bestFit="1" customWidth="1"/>
    <col min="12566" max="12800" width="11" style="1"/>
    <col min="12801" max="12801" width="34.5" style="1" customWidth="1"/>
    <col min="12802" max="12802" width="34.75" style="1" customWidth="1"/>
    <col min="12803" max="12803" width="25" style="1" customWidth="1"/>
    <col min="12804" max="12804" width="29.25" style="1" customWidth="1"/>
    <col min="12805" max="12805" width="30.25" style="1" customWidth="1"/>
    <col min="12806" max="12806" width="28.75" style="1" customWidth="1"/>
    <col min="12807" max="12807" width="23.125" style="1" customWidth="1"/>
    <col min="12808" max="12808" width="24.25" style="1" customWidth="1"/>
    <col min="12809" max="12809" width="27.125" style="1" customWidth="1"/>
    <col min="12810" max="12810" width="33.5" style="1" customWidth="1"/>
    <col min="12811" max="12811" width="39.5" style="1" customWidth="1"/>
    <col min="12812" max="12812" width="40.25" style="1" customWidth="1"/>
    <col min="12813" max="12813" width="33.625" style="1" customWidth="1"/>
    <col min="12814" max="12814" width="72.625" style="1" customWidth="1"/>
    <col min="12815" max="12815" width="60.75" style="1" customWidth="1"/>
    <col min="12816" max="12816" width="21" style="1" customWidth="1"/>
    <col min="12817" max="12817" width="22.5" style="1" customWidth="1"/>
    <col min="12818" max="12818" width="18.75" style="1" customWidth="1"/>
    <col min="12819" max="12819" width="17.75" style="1" customWidth="1"/>
    <col min="12820" max="12820" width="23" style="1" customWidth="1"/>
    <col min="12821" max="12821" width="10.875" style="1" bestFit="1" customWidth="1"/>
    <col min="12822" max="13056" width="11" style="1"/>
    <col min="13057" max="13057" width="34.5" style="1" customWidth="1"/>
    <col min="13058" max="13058" width="34.75" style="1" customWidth="1"/>
    <col min="13059" max="13059" width="25" style="1" customWidth="1"/>
    <col min="13060" max="13060" width="29.25" style="1" customWidth="1"/>
    <col min="13061" max="13061" width="30.25" style="1" customWidth="1"/>
    <col min="13062" max="13062" width="28.75" style="1" customWidth="1"/>
    <col min="13063" max="13063" width="23.125" style="1" customWidth="1"/>
    <col min="13064" max="13064" width="24.25" style="1" customWidth="1"/>
    <col min="13065" max="13065" width="27.125" style="1" customWidth="1"/>
    <col min="13066" max="13066" width="33.5" style="1" customWidth="1"/>
    <col min="13067" max="13067" width="39.5" style="1" customWidth="1"/>
    <col min="13068" max="13068" width="40.25" style="1" customWidth="1"/>
    <col min="13069" max="13069" width="33.625" style="1" customWidth="1"/>
    <col min="13070" max="13070" width="72.625" style="1" customWidth="1"/>
    <col min="13071" max="13071" width="60.75" style="1" customWidth="1"/>
    <col min="13072" max="13072" width="21" style="1" customWidth="1"/>
    <col min="13073" max="13073" width="22.5" style="1" customWidth="1"/>
    <col min="13074" max="13074" width="18.75" style="1" customWidth="1"/>
    <col min="13075" max="13075" width="17.75" style="1" customWidth="1"/>
    <col min="13076" max="13076" width="23" style="1" customWidth="1"/>
    <col min="13077" max="13077" width="10.875" style="1" bestFit="1" customWidth="1"/>
    <col min="13078" max="13312" width="11" style="1"/>
    <col min="13313" max="13313" width="34.5" style="1" customWidth="1"/>
    <col min="13314" max="13314" width="34.75" style="1" customWidth="1"/>
    <col min="13315" max="13315" width="25" style="1" customWidth="1"/>
    <col min="13316" max="13316" width="29.25" style="1" customWidth="1"/>
    <col min="13317" max="13317" width="30.25" style="1" customWidth="1"/>
    <col min="13318" max="13318" width="28.75" style="1" customWidth="1"/>
    <col min="13319" max="13319" width="23.125" style="1" customWidth="1"/>
    <col min="13320" max="13320" width="24.25" style="1" customWidth="1"/>
    <col min="13321" max="13321" width="27.125" style="1" customWidth="1"/>
    <col min="13322" max="13322" width="33.5" style="1" customWidth="1"/>
    <col min="13323" max="13323" width="39.5" style="1" customWidth="1"/>
    <col min="13324" max="13324" width="40.25" style="1" customWidth="1"/>
    <col min="13325" max="13325" width="33.625" style="1" customWidth="1"/>
    <col min="13326" max="13326" width="72.625" style="1" customWidth="1"/>
    <col min="13327" max="13327" width="60.75" style="1" customWidth="1"/>
    <col min="13328" max="13328" width="21" style="1" customWidth="1"/>
    <col min="13329" max="13329" width="22.5" style="1" customWidth="1"/>
    <col min="13330" max="13330" width="18.75" style="1" customWidth="1"/>
    <col min="13331" max="13331" width="17.75" style="1" customWidth="1"/>
    <col min="13332" max="13332" width="23" style="1" customWidth="1"/>
    <col min="13333" max="13333" width="10.875" style="1" bestFit="1" customWidth="1"/>
    <col min="13334" max="13568" width="11" style="1"/>
    <col min="13569" max="13569" width="34.5" style="1" customWidth="1"/>
    <col min="13570" max="13570" width="34.75" style="1" customWidth="1"/>
    <col min="13571" max="13571" width="25" style="1" customWidth="1"/>
    <col min="13572" max="13572" width="29.25" style="1" customWidth="1"/>
    <col min="13573" max="13573" width="30.25" style="1" customWidth="1"/>
    <col min="13574" max="13574" width="28.75" style="1" customWidth="1"/>
    <col min="13575" max="13575" width="23.125" style="1" customWidth="1"/>
    <col min="13576" max="13576" width="24.25" style="1" customWidth="1"/>
    <col min="13577" max="13577" width="27.125" style="1" customWidth="1"/>
    <col min="13578" max="13578" width="33.5" style="1" customWidth="1"/>
    <col min="13579" max="13579" width="39.5" style="1" customWidth="1"/>
    <col min="13580" max="13580" width="40.25" style="1" customWidth="1"/>
    <col min="13581" max="13581" width="33.625" style="1" customWidth="1"/>
    <col min="13582" max="13582" width="72.625" style="1" customWidth="1"/>
    <col min="13583" max="13583" width="60.75" style="1" customWidth="1"/>
    <col min="13584" max="13584" width="21" style="1" customWidth="1"/>
    <col min="13585" max="13585" width="22.5" style="1" customWidth="1"/>
    <col min="13586" max="13586" width="18.75" style="1" customWidth="1"/>
    <col min="13587" max="13587" width="17.75" style="1" customWidth="1"/>
    <col min="13588" max="13588" width="23" style="1" customWidth="1"/>
    <col min="13589" max="13589" width="10.875" style="1" bestFit="1" customWidth="1"/>
    <col min="13590" max="13824" width="11" style="1"/>
    <col min="13825" max="13825" width="34.5" style="1" customWidth="1"/>
    <col min="13826" max="13826" width="34.75" style="1" customWidth="1"/>
    <col min="13827" max="13827" width="25" style="1" customWidth="1"/>
    <col min="13828" max="13828" width="29.25" style="1" customWidth="1"/>
    <col min="13829" max="13829" width="30.25" style="1" customWidth="1"/>
    <col min="13830" max="13830" width="28.75" style="1" customWidth="1"/>
    <col min="13831" max="13831" width="23.125" style="1" customWidth="1"/>
    <col min="13832" max="13832" width="24.25" style="1" customWidth="1"/>
    <col min="13833" max="13833" width="27.125" style="1" customWidth="1"/>
    <col min="13834" max="13834" width="33.5" style="1" customWidth="1"/>
    <col min="13835" max="13835" width="39.5" style="1" customWidth="1"/>
    <col min="13836" max="13836" width="40.25" style="1" customWidth="1"/>
    <col min="13837" max="13837" width="33.625" style="1" customWidth="1"/>
    <col min="13838" max="13838" width="72.625" style="1" customWidth="1"/>
    <col min="13839" max="13839" width="60.75" style="1" customWidth="1"/>
    <col min="13840" max="13840" width="21" style="1" customWidth="1"/>
    <col min="13841" max="13841" width="22.5" style="1" customWidth="1"/>
    <col min="13842" max="13842" width="18.75" style="1" customWidth="1"/>
    <col min="13843" max="13843" width="17.75" style="1" customWidth="1"/>
    <col min="13844" max="13844" width="23" style="1" customWidth="1"/>
    <col min="13845" max="13845" width="10.875" style="1" bestFit="1" customWidth="1"/>
    <col min="13846" max="14080" width="11" style="1"/>
    <col min="14081" max="14081" width="34.5" style="1" customWidth="1"/>
    <col min="14082" max="14082" width="34.75" style="1" customWidth="1"/>
    <col min="14083" max="14083" width="25" style="1" customWidth="1"/>
    <col min="14084" max="14084" width="29.25" style="1" customWidth="1"/>
    <col min="14085" max="14085" width="30.25" style="1" customWidth="1"/>
    <col min="14086" max="14086" width="28.75" style="1" customWidth="1"/>
    <col min="14087" max="14087" width="23.125" style="1" customWidth="1"/>
    <col min="14088" max="14088" width="24.25" style="1" customWidth="1"/>
    <col min="14089" max="14089" width="27.125" style="1" customWidth="1"/>
    <col min="14090" max="14090" width="33.5" style="1" customWidth="1"/>
    <col min="14091" max="14091" width="39.5" style="1" customWidth="1"/>
    <col min="14092" max="14092" width="40.25" style="1" customWidth="1"/>
    <col min="14093" max="14093" width="33.625" style="1" customWidth="1"/>
    <col min="14094" max="14094" width="72.625" style="1" customWidth="1"/>
    <col min="14095" max="14095" width="60.75" style="1" customWidth="1"/>
    <col min="14096" max="14096" width="21" style="1" customWidth="1"/>
    <col min="14097" max="14097" width="22.5" style="1" customWidth="1"/>
    <col min="14098" max="14098" width="18.75" style="1" customWidth="1"/>
    <col min="14099" max="14099" width="17.75" style="1" customWidth="1"/>
    <col min="14100" max="14100" width="23" style="1" customWidth="1"/>
    <col min="14101" max="14101" width="10.875" style="1" bestFit="1" customWidth="1"/>
    <col min="14102" max="14336" width="11" style="1"/>
    <col min="14337" max="14337" width="34.5" style="1" customWidth="1"/>
    <col min="14338" max="14338" width="34.75" style="1" customWidth="1"/>
    <col min="14339" max="14339" width="25" style="1" customWidth="1"/>
    <col min="14340" max="14340" width="29.25" style="1" customWidth="1"/>
    <col min="14341" max="14341" width="30.25" style="1" customWidth="1"/>
    <col min="14342" max="14342" width="28.75" style="1" customWidth="1"/>
    <col min="14343" max="14343" width="23.125" style="1" customWidth="1"/>
    <col min="14344" max="14344" width="24.25" style="1" customWidth="1"/>
    <col min="14345" max="14345" width="27.125" style="1" customWidth="1"/>
    <col min="14346" max="14346" width="33.5" style="1" customWidth="1"/>
    <col min="14347" max="14347" width="39.5" style="1" customWidth="1"/>
    <col min="14348" max="14348" width="40.25" style="1" customWidth="1"/>
    <col min="14349" max="14349" width="33.625" style="1" customWidth="1"/>
    <col min="14350" max="14350" width="72.625" style="1" customWidth="1"/>
    <col min="14351" max="14351" width="60.75" style="1" customWidth="1"/>
    <col min="14352" max="14352" width="21" style="1" customWidth="1"/>
    <col min="14353" max="14353" width="22.5" style="1" customWidth="1"/>
    <col min="14354" max="14354" width="18.75" style="1" customWidth="1"/>
    <col min="14355" max="14355" width="17.75" style="1" customWidth="1"/>
    <col min="14356" max="14356" width="23" style="1" customWidth="1"/>
    <col min="14357" max="14357" width="10.875" style="1" bestFit="1" customWidth="1"/>
    <col min="14358" max="14592" width="11" style="1"/>
    <col min="14593" max="14593" width="34.5" style="1" customWidth="1"/>
    <col min="14594" max="14594" width="34.75" style="1" customWidth="1"/>
    <col min="14595" max="14595" width="25" style="1" customWidth="1"/>
    <col min="14596" max="14596" width="29.25" style="1" customWidth="1"/>
    <col min="14597" max="14597" width="30.25" style="1" customWidth="1"/>
    <col min="14598" max="14598" width="28.75" style="1" customWidth="1"/>
    <col min="14599" max="14599" width="23.125" style="1" customWidth="1"/>
    <col min="14600" max="14600" width="24.25" style="1" customWidth="1"/>
    <col min="14601" max="14601" width="27.125" style="1" customWidth="1"/>
    <col min="14602" max="14602" width="33.5" style="1" customWidth="1"/>
    <col min="14603" max="14603" width="39.5" style="1" customWidth="1"/>
    <col min="14604" max="14604" width="40.25" style="1" customWidth="1"/>
    <col min="14605" max="14605" width="33.625" style="1" customWidth="1"/>
    <col min="14606" max="14606" width="72.625" style="1" customWidth="1"/>
    <col min="14607" max="14607" width="60.75" style="1" customWidth="1"/>
    <col min="14608" max="14608" width="21" style="1" customWidth="1"/>
    <col min="14609" max="14609" width="22.5" style="1" customWidth="1"/>
    <col min="14610" max="14610" width="18.75" style="1" customWidth="1"/>
    <col min="14611" max="14611" width="17.75" style="1" customWidth="1"/>
    <col min="14612" max="14612" width="23" style="1" customWidth="1"/>
    <col min="14613" max="14613" width="10.875" style="1" bestFit="1" customWidth="1"/>
    <col min="14614" max="14848" width="11" style="1"/>
    <col min="14849" max="14849" width="34.5" style="1" customWidth="1"/>
    <col min="14850" max="14850" width="34.75" style="1" customWidth="1"/>
    <col min="14851" max="14851" width="25" style="1" customWidth="1"/>
    <col min="14852" max="14852" width="29.25" style="1" customWidth="1"/>
    <col min="14853" max="14853" width="30.25" style="1" customWidth="1"/>
    <col min="14854" max="14854" width="28.75" style="1" customWidth="1"/>
    <col min="14855" max="14855" width="23.125" style="1" customWidth="1"/>
    <col min="14856" max="14856" width="24.25" style="1" customWidth="1"/>
    <col min="14857" max="14857" width="27.125" style="1" customWidth="1"/>
    <col min="14858" max="14858" width="33.5" style="1" customWidth="1"/>
    <col min="14859" max="14859" width="39.5" style="1" customWidth="1"/>
    <col min="14860" max="14860" width="40.25" style="1" customWidth="1"/>
    <col min="14861" max="14861" width="33.625" style="1" customWidth="1"/>
    <col min="14862" max="14862" width="72.625" style="1" customWidth="1"/>
    <col min="14863" max="14863" width="60.75" style="1" customWidth="1"/>
    <col min="14864" max="14864" width="21" style="1" customWidth="1"/>
    <col min="14865" max="14865" width="22.5" style="1" customWidth="1"/>
    <col min="14866" max="14866" width="18.75" style="1" customWidth="1"/>
    <col min="14867" max="14867" width="17.75" style="1" customWidth="1"/>
    <col min="14868" max="14868" width="23" style="1" customWidth="1"/>
    <col min="14869" max="14869" width="10.875" style="1" bestFit="1" customWidth="1"/>
    <col min="14870" max="15104" width="11" style="1"/>
    <col min="15105" max="15105" width="34.5" style="1" customWidth="1"/>
    <col min="15106" max="15106" width="34.75" style="1" customWidth="1"/>
    <col min="15107" max="15107" width="25" style="1" customWidth="1"/>
    <col min="15108" max="15108" width="29.25" style="1" customWidth="1"/>
    <col min="15109" max="15109" width="30.25" style="1" customWidth="1"/>
    <col min="15110" max="15110" width="28.75" style="1" customWidth="1"/>
    <col min="15111" max="15111" width="23.125" style="1" customWidth="1"/>
    <col min="15112" max="15112" width="24.25" style="1" customWidth="1"/>
    <col min="15113" max="15113" width="27.125" style="1" customWidth="1"/>
    <col min="15114" max="15114" width="33.5" style="1" customWidth="1"/>
    <col min="15115" max="15115" width="39.5" style="1" customWidth="1"/>
    <col min="15116" max="15116" width="40.25" style="1" customWidth="1"/>
    <col min="15117" max="15117" width="33.625" style="1" customWidth="1"/>
    <col min="15118" max="15118" width="72.625" style="1" customWidth="1"/>
    <col min="15119" max="15119" width="60.75" style="1" customWidth="1"/>
    <col min="15120" max="15120" width="21" style="1" customWidth="1"/>
    <col min="15121" max="15121" width="22.5" style="1" customWidth="1"/>
    <col min="15122" max="15122" width="18.75" style="1" customWidth="1"/>
    <col min="15123" max="15123" width="17.75" style="1" customWidth="1"/>
    <col min="15124" max="15124" width="23" style="1" customWidth="1"/>
    <col min="15125" max="15125" width="10.875" style="1" bestFit="1" customWidth="1"/>
    <col min="15126" max="15360" width="11" style="1"/>
    <col min="15361" max="15361" width="34.5" style="1" customWidth="1"/>
    <col min="15362" max="15362" width="34.75" style="1" customWidth="1"/>
    <col min="15363" max="15363" width="25" style="1" customWidth="1"/>
    <col min="15364" max="15364" width="29.25" style="1" customWidth="1"/>
    <col min="15365" max="15365" width="30.25" style="1" customWidth="1"/>
    <col min="15366" max="15366" width="28.75" style="1" customWidth="1"/>
    <col min="15367" max="15367" width="23.125" style="1" customWidth="1"/>
    <col min="15368" max="15368" width="24.25" style="1" customWidth="1"/>
    <col min="15369" max="15369" width="27.125" style="1" customWidth="1"/>
    <col min="15370" max="15370" width="33.5" style="1" customWidth="1"/>
    <col min="15371" max="15371" width="39.5" style="1" customWidth="1"/>
    <col min="15372" max="15372" width="40.25" style="1" customWidth="1"/>
    <col min="15373" max="15373" width="33.625" style="1" customWidth="1"/>
    <col min="15374" max="15374" width="72.625" style="1" customWidth="1"/>
    <col min="15375" max="15375" width="60.75" style="1" customWidth="1"/>
    <col min="15376" max="15376" width="21" style="1" customWidth="1"/>
    <col min="15377" max="15377" width="22.5" style="1" customWidth="1"/>
    <col min="15378" max="15378" width="18.75" style="1" customWidth="1"/>
    <col min="15379" max="15379" width="17.75" style="1" customWidth="1"/>
    <col min="15380" max="15380" width="23" style="1" customWidth="1"/>
    <col min="15381" max="15381" width="10.875" style="1" bestFit="1" customWidth="1"/>
    <col min="15382" max="15616" width="11" style="1"/>
    <col min="15617" max="15617" width="34.5" style="1" customWidth="1"/>
    <col min="15618" max="15618" width="34.75" style="1" customWidth="1"/>
    <col min="15619" max="15619" width="25" style="1" customWidth="1"/>
    <col min="15620" max="15620" width="29.25" style="1" customWidth="1"/>
    <col min="15621" max="15621" width="30.25" style="1" customWidth="1"/>
    <col min="15622" max="15622" width="28.75" style="1" customWidth="1"/>
    <col min="15623" max="15623" width="23.125" style="1" customWidth="1"/>
    <col min="15624" max="15624" width="24.25" style="1" customWidth="1"/>
    <col min="15625" max="15625" width="27.125" style="1" customWidth="1"/>
    <col min="15626" max="15626" width="33.5" style="1" customWidth="1"/>
    <col min="15627" max="15627" width="39.5" style="1" customWidth="1"/>
    <col min="15628" max="15628" width="40.25" style="1" customWidth="1"/>
    <col min="15629" max="15629" width="33.625" style="1" customWidth="1"/>
    <col min="15630" max="15630" width="72.625" style="1" customWidth="1"/>
    <col min="15631" max="15631" width="60.75" style="1" customWidth="1"/>
    <col min="15632" max="15632" width="21" style="1" customWidth="1"/>
    <col min="15633" max="15633" width="22.5" style="1" customWidth="1"/>
    <col min="15634" max="15634" width="18.75" style="1" customWidth="1"/>
    <col min="15635" max="15635" width="17.75" style="1" customWidth="1"/>
    <col min="15636" max="15636" width="23" style="1" customWidth="1"/>
    <col min="15637" max="15637" width="10.875" style="1" bestFit="1" customWidth="1"/>
    <col min="15638" max="15872" width="11" style="1"/>
    <col min="15873" max="15873" width="34.5" style="1" customWidth="1"/>
    <col min="15874" max="15874" width="34.75" style="1" customWidth="1"/>
    <col min="15875" max="15875" width="25" style="1" customWidth="1"/>
    <col min="15876" max="15876" width="29.25" style="1" customWidth="1"/>
    <col min="15877" max="15877" width="30.25" style="1" customWidth="1"/>
    <col min="15878" max="15878" width="28.75" style="1" customWidth="1"/>
    <col min="15879" max="15879" width="23.125" style="1" customWidth="1"/>
    <col min="15880" max="15880" width="24.25" style="1" customWidth="1"/>
    <col min="15881" max="15881" width="27.125" style="1" customWidth="1"/>
    <col min="15882" max="15882" width="33.5" style="1" customWidth="1"/>
    <col min="15883" max="15883" width="39.5" style="1" customWidth="1"/>
    <col min="15884" max="15884" width="40.25" style="1" customWidth="1"/>
    <col min="15885" max="15885" width="33.625" style="1" customWidth="1"/>
    <col min="15886" max="15886" width="72.625" style="1" customWidth="1"/>
    <col min="15887" max="15887" width="60.75" style="1" customWidth="1"/>
    <col min="15888" max="15888" width="21" style="1" customWidth="1"/>
    <col min="15889" max="15889" width="22.5" style="1" customWidth="1"/>
    <col min="15890" max="15890" width="18.75" style="1" customWidth="1"/>
    <col min="15891" max="15891" width="17.75" style="1" customWidth="1"/>
    <col min="15892" max="15892" width="23" style="1" customWidth="1"/>
    <col min="15893" max="15893" width="10.875" style="1" bestFit="1" customWidth="1"/>
    <col min="15894" max="16128" width="11" style="1"/>
    <col min="16129" max="16129" width="34.5" style="1" customWidth="1"/>
    <col min="16130" max="16130" width="34.75" style="1" customWidth="1"/>
    <col min="16131" max="16131" width="25" style="1" customWidth="1"/>
    <col min="16132" max="16132" width="29.25" style="1" customWidth="1"/>
    <col min="16133" max="16133" width="30.25" style="1" customWidth="1"/>
    <col min="16134" max="16134" width="28.75" style="1" customWidth="1"/>
    <col min="16135" max="16135" width="23.125" style="1" customWidth="1"/>
    <col min="16136" max="16136" width="24.25" style="1" customWidth="1"/>
    <col min="16137" max="16137" width="27.125" style="1" customWidth="1"/>
    <col min="16138" max="16138" width="33.5" style="1" customWidth="1"/>
    <col min="16139" max="16139" width="39.5" style="1" customWidth="1"/>
    <col min="16140" max="16140" width="40.25" style="1" customWidth="1"/>
    <col min="16141" max="16141" width="33.625" style="1" customWidth="1"/>
    <col min="16142" max="16142" width="72.625" style="1" customWidth="1"/>
    <col min="16143" max="16143" width="60.75" style="1" customWidth="1"/>
    <col min="16144" max="16144" width="21" style="1" customWidth="1"/>
    <col min="16145" max="16145" width="22.5" style="1" customWidth="1"/>
    <col min="16146" max="16146" width="18.75" style="1" customWidth="1"/>
    <col min="16147" max="16147" width="17.75" style="1" customWidth="1"/>
    <col min="16148" max="16148" width="23" style="1" customWidth="1"/>
    <col min="16149" max="16149" width="10.875" style="1" bestFit="1" customWidth="1"/>
    <col min="16150" max="16384" width="11" style="1"/>
  </cols>
  <sheetData>
    <row r="1" spans="1:221" s="145" customFormat="1" ht="98.25" customHeight="1" thickBot="1" x14ac:dyDescent="0.3">
      <c r="B1" s="146"/>
      <c r="C1" s="671" t="s">
        <v>57</v>
      </c>
      <c r="D1" s="671"/>
      <c r="E1" s="671"/>
      <c r="F1" s="671"/>
      <c r="G1" s="671"/>
      <c r="H1" s="671"/>
      <c r="I1" s="671"/>
      <c r="J1" s="671"/>
      <c r="K1" s="671"/>
      <c r="L1" s="671"/>
      <c r="M1" s="671"/>
      <c r="N1" s="671"/>
      <c r="O1" s="671"/>
      <c r="P1" s="671"/>
      <c r="Q1" s="671"/>
      <c r="R1" s="671"/>
      <c r="S1" s="147"/>
      <c r="T1" s="148"/>
    </row>
    <row r="2" spans="1:221" s="145" customFormat="1" ht="69.75" customHeight="1" thickBot="1" x14ac:dyDescent="0.3">
      <c r="B2" s="672" t="s">
        <v>52</v>
      </c>
      <c r="C2" s="673"/>
      <c r="D2" s="674"/>
      <c r="E2" s="675" t="s">
        <v>6</v>
      </c>
      <c r="F2" s="675"/>
      <c r="G2" s="675" t="s">
        <v>7</v>
      </c>
      <c r="H2" s="675"/>
      <c r="I2" s="159" t="s">
        <v>260</v>
      </c>
      <c r="J2" s="675" t="s">
        <v>8</v>
      </c>
      <c r="K2" s="675"/>
      <c r="L2" s="675" t="s">
        <v>308</v>
      </c>
      <c r="M2" s="675"/>
      <c r="N2" s="675"/>
      <c r="O2" s="675"/>
      <c r="P2" s="675"/>
      <c r="Q2" s="675"/>
      <c r="R2" s="675"/>
      <c r="S2" s="675"/>
      <c r="T2" s="675"/>
    </row>
    <row r="3" spans="1:221" s="149" customFormat="1" ht="75" customHeight="1" x14ac:dyDescent="0.25">
      <c r="B3" s="8" t="s">
        <v>249</v>
      </c>
      <c r="C3" s="157" t="s">
        <v>250</v>
      </c>
      <c r="D3" s="157" t="s">
        <v>9</v>
      </c>
      <c r="E3" s="157" t="s">
        <v>5</v>
      </c>
      <c r="F3" s="157" t="s">
        <v>10</v>
      </c>
      <c r="G3" s="157" t="s">
        <v>11</v>
      </c>
      <c r="H3" s="157" t="s">
        <v>12</v>
      </c>
      <c r="I3" s="157" t="s">
        <v>13</v>
      </c>
      <c r="J3" s="157" t="s">
        <v>14</v>
      </c>
      <c r="K3" s="157" t="s">
        <v>15</v>
      </c>
      <c r="L3" s="157" t="s">
        <v>16</v>
      </c>
      <c r="M3" s="157" t="s">
        <v>9</v>
      </c>
      <c r="N3" s="157" t="s">
        <v>17</v>
      </c>
      <c r="O3" s="157" t="s">
        <v>307</v>
      </c>
      <c r="P3" s="157" t="s">
        <v>18</v>
      </c>
      <c r="Q3" s="157" t="s">
        <v>19</v>
      </c>
      <c r="R3" s="158" t="s">
        <v>248</v>
      </c>
      <c r="S3" s="158" t="s">
        <v>46</v>
      </c>
      <c r="T3" s="158" t="s">
        <v>309</v>
      </c>
    </row>
    <row r="4" spans="1:221" s="151" customFormat="1" ht="270" customHeight="1" x14ac:dyDescent="0.25">
      <c r="A4" s="145">
        <v>1</v>
      </c>
      <c r="B4" s="150" t="s">
        <v>35</v>
      </c>
      <c r="C4" s="150" t="s">
        <v>253</v>
      </c>
      <c r="D4" s="153" t="s">
        <v>36</v>
      </c>
      <c r="E4" s="150" t="s">
        <v>4</v>
      </c>
      <c r="F4" s="150" t="s">
        <v>2</v>
      </c>
      <c r="G4" s="150" t="s">
        <v>21</v>
      </c>
      <c r="H4" s="150" t="s">
        <v>23</v>
      </c>
      <c r="I4" s="150" t="s">
        <v>49</v>
      </c>
      <c r="J4" s="150" t="s">
        <v>20</v>
      </c>
      <c r="K4" s="150" t="s">
        <v>24</v>
      </c>
      <c r="L4" s="150" t="s">
        <v>254</v>
      </c>
      <c r="M4" s="152" t="s">
        <v>255</v>
      </c>
      <c r="N4" s="150" t="s">
        <v>37</v>
      </c>
      <c r="O4" s="150" t="s">
        <v>273</v>
      </c>
      <c r="P4" s="150" t="s">
        <v>251</v>
      </c>
      <c r="Q4" s="150" t="s">
        <v>41</v>
      </c>
      <c r="R4" s="160">
        <v>4673572120.4200001</v>
      </c>
      <c r="S4" s="160">
        <v>3722389001</v>
      </c>
      <c r="T4" s="160">
        <f>+R4-S4</f>
        <v>951183119.42000008</v>
      </c>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row>
    <row r="5" spans="1:221" s="145" customFormat="1" ht="198" customHeight="1" x14ac:dyDescent="0.25">
      <c r="A5" s="145">
        <v>2</v>
      </c>
      <c r="B5" s="150" t="s">
        <v>35</v>
      </c>
      <c r="C5" s="150" t="s">
        <v>253</v>
      </c>
      <c r="D5" s="153" t="s">
        <v>38</v>
      </c>
      <c r="E5" s="150" t="s">
        <v>4</v>
      </c>
      <c r="F5" s="150" t="s">
        <v>2</v>
      </c>
      <c r="G5" s="150" t="s">
        <v>21</v>
      </c>
      <c r="H5" s="150" t="s">
        <v>23</v>
      </c>
      <c r="I5" s="150" t="s">
        <v>49</v>
      </c>
      <c r="J5" s="150" t="s">
        <v>20</v>
      </c>
      <c r="K5" s="150" t="s">
        <v>24</v>
      </c>
      <c r="L5" s="150" t="s">
        <v>34</v>
      </c>
      <c r="M5" s="150" t="s">
        <v>25</v>
      </c>
      <c r="N5" s="150" t="s">
        <v>26</v>
      </c>
      <c r="O5" s="150" t="s">
        <v>256</v>
      </c>
      <c r="P5" s="150" t="s">
        <v>22</v>
      </c>
      <c r="Q5" s="150" t="s">
        <v>42</v>
      </c>
      <c r="R5" s="2" t="e">
        <f>+#REF!</f>
        <v>#REF!</v>
      </c>
      <c r="S5" s="2" t="e">
        <f>+#REF!</f>
        <v>#REF!</v>
      </c>
      <c r="T5" s="2" t="e">
        <f>+R5-S5</f>
        <v>#REF!</v>
      </c>
    </row>
    <row r="6" spans="1:221" s="145" customFormat="1" ht="409.5" customHeight="1" x14ac:dyDescent="0.25">
      <c r="A6" s="145">
        <v>3</v>
      </c>
      <c r="B6" s="150" t="s">
        <v>39</v>
      </c>
      <c r="C6" s="150" t="s">
        <v>40</v>
      </c>
      <c r="D6" s="150" t="s">
        <v>53</v>
      </c>
      <c r="E6" s="150" t="s">
        <v>4</v>
      </c>
      <c r="F6" s="150" t="s">
        <v>1</v>
      </c>
      <c r="G6" s="150" t="s">
        <v>27</v>
      </c>
      <c r="H6" s="150" t="s">
        <v>28</v>
      </c>
      <c r="I6" s="150" t="s">
        <v>49</v>
      </c>
      <c r="J6" s="150" t="s">
        <v>272</v>
      </c>
      <c r="K6" s="150" t="s">
        <v>29</v>
      </c>
      <c r="L6" s="150" t="s">
        <v>30</v>
      </c>
      <c r="M6" s="150" t="s">
        <v>31</v>
      </c>
      <c r="N6" s="155" t="s">
        <v>32</v>
      </c>
      <c r="O6" s="155" t="s">
        <v>257</v>
      </c>
      <c r="P6" s="150" t="s">
        <v>33</v>
      </c>
      <c r="Q6" s="150" t="s">
        <v>258</v>
      </c>
      <c r="R6" s="3" t="e">
        <f>+#REF!</f>
        <v>#REF!</v>
      </c>
      <c r="S6" s="3" t="e">
        <f>+#REF!</f>
        <v>#REF!</v>
      </c>
      <c r="T6" s="2" t="e">
        <f t="shared" ref="T6:T17" si="0">+R6-S6</f>
        <v>#REF!</v>
      </c>
    </row>
    <row r="7" spans="1:221" s="145" customFormat="1" ht="194.25" customHeight="1" x14ac:dyDescent="0.25">
      <c r="A7" s="145">
        <v>4</v>
      </c>
      <c r="B7" s="156" t="s">
        <v>55</v>
      </c>
      <c r="C7" s="153" t="s">
        <v>54</v>
      </c>
      <c r="D7" s="150" t="s">
        <v>56</v>
      </c>
      <c r="E7" s="150" t="s">
        <v>4</v>
      </c>
      <c r="F7" s="150" t="s">
        <v>3</v>
      </c>
      <c r="G7" s="150" t="s">
        <v>21</v>
      </c>
      <c r="H7" s="150" t="s">
        <v>23</v>
      </c>
      <c r="I7" s="154" t="s">
        <v>51</v>
      </c>
      <c r="J7" s="150" t="s">
        <v>20</v>
      </c>
      <c r="K7" s="150" t="s">
        <v>48</v>
      </c>
      <c r="L7" s="150" t="s">
        <v>252</v>
      </c>
      <c r="M7" s="156" t="s">
        <v>47</v>
      </c>
      <c r="N7" s="156" t="s">
        <v>271</v>
      </c>
      <c r="O7" s="156" t="s">
        <v>50</v>
      </c>
      <c r="P7" s="150" t="s">
        <v>44</v>
      </c>
      <c r="Q7" s="150" t="s">
        <v>45</v>
      </c>
      <c r="R7" s="2" t="e">
        <f>+#REF!</f>
        <v>#REF!</v>
      </c>
      <c r="S7" s="2" t="e">
        <f>+#REF!</f>
        <v>#REF!</v>
      </c>
      <c r="T7" s="2" t="e">
        <f t="shared" si="0"/>
        <v>#REF!</v>
      </c>
    </row>
    <row r="8" spans="1:221" s="224" customFormat="1" ht="75" x14ac:dyDescent="0.25">
      <c r="A8" s="217">
        <v>5</v>
      </c>
      <c r="B8" s="218"/>
      <c r="C8" s="218"/>
      <c r="D8" s="218"/>
      <c r="E8" s="219"/>
      <c r="F8" s="219"/>
      <c r="G8" s="219"/>
      <c r="H8" s="219"/>
      <c r="I8" s="219"/>
      <c r="J8" s="219"/>
      <c r="K8" s="219"/>
      <c r="L8" s="220" t="s">
        <v>282</v>
      </c>
      <c r="M8" s="220" t="s">
        <v>290</v>
      </c>
      <c r="N8" s="220" t="s">
        <v>298</v>
      </c>
      <c r="O8" s="221"/>
      <c r="P8" s="222"/>
      <c r="Q8" s="222" t="e">
        <f>+#REF!</f>
        <v>#REF!</v>
      </c>
      <c r="R8" s="223" t="e">
        <f>+#REF!</f>
        <v>#REF!</v>
      </c>
      <c r="S8" s="223" t="e">
        <f>+#REF!</f>
        <v>#REF!</v>
      </c>
      <c r="T8" s="2" t="e">
        <f t="shared" si="0"/>
        <v>#REF!</v>
      </c>
    </row>
    <row r="9" spans="1:221" ht="135" x14ac:dyDescent="0.25">
      <c r="A9" s="145">
        <v>6</v>
      </c>
      <c r="B9" s="205"/>
      <c r="C9" s="205"/>
      <c r="D9" s="205"/>
      <c r="E9" s="206"/>
      <c r="F9" s="206"/>
      <c r="G9" s="206"/>
      <c r="H9" s="206"/>
      <c r="I9" s="206"/>
      <c r="J9" s="206"/>
      <c r="K9" s="206"/>
      <c r="L9" s="215" t="s">
        <v>283</v>
      </c>
      <c r="M9" s="215" t="s">
        <v>291</v>
      </c>
      <c r="N9" s="215" t="s">
        <v>299</v>
      </c>
      <c r="O9" s="207"/>
      <c r="P9" s="208"/>
      <c r="Q9" s="208" t="e">
        <f>+#REF!</f>
        <v>#REF!</v>
      </c>
      <c r="R9" s="209" t="e">
        <f>+#REF!</f>
        <v>#REF!</v>
      </c>
      <c r="S9" s="209" t="e">
        <f>+#REF!</f>
        <v>#REF!</v>
      </c>
      <c r="T9" s="2" t="e">
        <f t="shared" si="0"/>
        <v>#REF!</v>
      </c>
    </row>
    <row r="10" spans="1:221" ht="255" x14ac:dyDescent="0.25">
      <c r="A10" s="145">
        <v>7</v>
      </c>
      <c r="B10" s="205"/>
      <c r="C10" s="205"/>
      <c r="D10" s="205"/>
      <c r="E10" s="206"/>
      <c r="F10" s="206"/>
      <c r="G10" s="206"/>
      <c r="H10" s="206"/>
      <c r="I10" s="206"/>
      <c r="J10" s="206"/>
      <c r="K10" s="206"/>
      <c r="L10" s="215" t="s">
        <v>284</v>
      </c>
      <c r="M10" s="215" t="s">
        <v>292</v>
      </c>
      <c r="N10" s="215" t="s">
        <v>300</v>
      </c>
      <c r="O10" s="207"/>
      <c r="P10" s="208"/>
      <c r="Q10" s="208" t="e">
        <f>+#REF!</f>
        <v>#REF!</v>
      </c>
      <c r="R10" s="209" t="e">
        <f>+#REF!</f>
        <v>#REF!</v>
      </c>
      <c r="S10" s="209" t="e">
        <f>+#REF!</f>
        <v>#REF!</v>
      </c>
      <c r="T10" s="2" t="e">
        <f t="shared" si="0"/>
        <v>#REF!</v>
      </c>
    </row>
    <row r="11" spans="1:221" ht="375" x14ac:dyDescent="0.25">
      <c r="A11" s="145">
        <v>8</v>
      </c>
      <c r="B11" s="205"/>
      <c r="C11" s="205"/>
      <c r="D11" s="205"/>
      <c r="E11" s="206"/>
      <c r="F11" s="206"/>
      <c r="G11" s="206"/>
      <c r="H11" s="206"/>
      <c r="I11" s="206"/>
      <c r="J11" s="206"/>
      <c r="K11" s="206"/>
      <c r="L11" s="215" t="s">
        <v>285</v>
      </c>
      <c r="M11" s="215" t="s">
        <v>293</v>
      </c>
      <c r="N11" s="216" t="s">
        <v>301</v>
      </c>
      <c r="O11" s="207"/>
      <c r="P11" s="208"/>
      <c r="Q11" s="208" t="e">
        <f>+#REF!</f>
        <v>#REF!</v>
      </c>
      <c r="R11" s="209" t="e">
        <f>+#REF!</f>
        <v>#REF!</v>
      </c>
      <c r="S11" s="209" t="e">
        <f>+#REF!</f>
        <v>#REF!</v>
      </c>
      <c r="T11" s="2" t="e">
        <f t="shared" si="0"/>
        <v>#REF!</v>
      </c>
    </row>
    <row r="12" spans="1:221" ht="105" x14ac:dyDescent="0.25">
      <c r="A12" s="145">
        <v>9</v>
      </c>
      <c r="B12" s="205"/>
      <c r="C12" s="205"/>
      <c r="D12" s="205"/>
      <c r="E12" s="206"/>
      <c r="F12" s="206"/>
      <c r="G12" s="206"/>
      <c r="H12" s="206"/>
      <c r="I12" s="206"/>
      <c r="J12" s="206"/>
      <c r="K12" s="206"/>
      <c r="L12" s="215" t="s">
        <v>286</v>
      </c>
      <c r="M12" s="215" t="s">
        <v>294</v>
      </c>
      <c r="N12" s="216" t="s">
        <v>302</v>
      </c>
      <c r="O12" s="207"/>
      <c r="P12" s="208"/>
      <c r="Q12" s="208" t="e">
        <f>+#REF!</f>
        <v>#REF!</v>
      </c>
      <c r="R12" s="209" t="e">
        <f>+#REF!</f>
        <v>#REF!</v>
      </c>
      <c r="S12" s="209" t="e">
        <f>+#REF!</f>
        <v>#REF!</v>
      </c>
      <c r="T12" s="2" t="e">
        <f t="shared" si="0"/>
        <v>#REF!</v>
      </c>
    </row>
    <row r="13" spans="1:221" ht="409.5" x14ac:dyDescent="0.25">
      <c r="A13" s="145">
        <v>10</v>
      </c>
      <c r="B13" s="205"/>
      <c r="C13" s="205"/>
      <c r="D13" s="205"/>
      <c r="E13" s="206"/>
      <c r="F13" s="206"/>
      <c r="G13" s="206"/>
      <c r="H13" s="206"/>
      <c r="I13" s="206"/>
      <c r="J13" s="206"/>
      <c r="K13" s="206"/>
      <c r="L13" s="215" t="s">
        <v>287</v>
      </c>
      <c r="M13" s="215" t="s">
        <v>295</v>
      </c>
      <c r="N13" s="215" t="s">
        <v>303</v>
      </c>
      <c r="O13" s="207"/>
      <c r="P13" s="208"/>
      <c r="Q13" s="227" t="e">
        <f>+#REF!</f>
        <v>#REF!</v>
      </c>
      <c r="R13" s="209" t="e">
        <f>+#REF!</f>
        <v>#REF!</v>
      </c>
      <c r="S13" s="209" t="e">
        <f>+#REF!</f>
        <v>#REF!</v>
      </c>
      <c r="T13" s="2" t="e">
        <f t="shared" si="0"/>
        <v>#REF!</v>
      </c>
    </row>
    <row r="14" spans="1:221" ht="409.5" x14ac:dyDescent="0.25">
      <c r="A14" s="145">
        <v>11</v>
      </c>
      <c r="B14" s="210"/>
      <c r="C14" s="210"/>
      <c r="D14" s="210"/>
      <c r="E14" s="211"/>
      <c r="F14" s="211"/>
      <c r="G14" s="211"/>
      <c r="H14" s="211"/>
      <c r="I14" s="211"/>
      <c r="J14" s="211"/>
      <c r="K14" s="211"/>
      <c r="L14" s="215" t="s">
        <v>288</v>
      </c>
      <c r="M14" s="215" t="s">
        <v>296</v>
      </c>
      <c r="N14" s="216" t="s">
        <v>304</v>
      </c>
      <c r="O14" s="212"/>
      <c r="P14" s="213"/>
      <c r="Q14" s="213" t="s">
        <v>316</v>
      </c>
      <c r="R14" s="214">
        <v>96000000</v>
      </c>
      <c r="S14" s="214">
        <v>96000000</v>
      </c>
      <c r="T14" s="2">
        <f t="shared" si="0"/>
        <v>0</v>
      </c>
    </row>
    <row r="15" spans="1:221" ht="409.5" x14ac:dyDescent="0.25">
      <c r="A15" s="145">
        <v>12</v>
      </c>
      <c r="B15" s="205"/>
      <c r="C15" s="205"/>
      <c r="D15" s="205"/>
      <c r="E15" s="206"/>
      <c r="F15" s="206"/>
      <c r="G15" s="206"/>
      <c r="H15" s="206"/>
      <c r="I15" s="206"/>
      <c r="J15" s="206"/>
      <c r="K15" s="206"/>
      <c r="L15" s="215" t="s">
        <v>289</v>
      </c>
      <c r="M15" s="215" t="s">
        <v>297</v>
      </c>
      <c r="N15" s="216" t="s">
        <v>305</v>
      </c>
      <c r="O15" s="207"/>
      <c r="P15" s="208"/>
      <c r="Q15" s="208" t="s">
        <v>316</v>
      </c>
      <c r="R15" s="209">
        <v>96000000</v>
      </c>
      <c r="S15" s="209">
        <v>96000000</v>
      </c>
      <c r="T15" s="2">
        <f t="shared" si="0"/>
        <v>0</v>
      </c>
    </row>
    <row r="16" spans="1:221" ht="233.25" customHeight="1" x14ac:dyDescent="0.25">
      <c r="A16" s="145">
        <v>13</v>
      </c>
      <c r="B16" s="205"/>
      <c r="C16" s="205"/>
      <c r="D16" s="205"/>
      <c r="E16" s="206"/>
      <c r="F16" s="206"/>
      <c r="G16" s="206"/>
      <c r="H16" s="206"/>
      <c r="I16" s="206"/>
      <c r="J16" s="206"/>
      <c r="K16" s="206"/>
      <c r="L16" s="228" t="s">
        <v>310</v>
      </c>
      <c r="M16" s="228" t="s">
        <v>47</v>
      </c>
      <c r="N16" s="228" t="s">
        <v>306</v>
      </c>
      <c r="O16" s="229"/>
      <c r="P16" s="230"/>
      <c r="Q16" s="231" t="s">
        <v>45</v>
      </c>
      <c r="R16" s="232"/>
      <c r="S16" s="232"/>
      <c r="T16" s="233">
        <f t="shared" si="0"/>
        <v>0</v>
      </c>
      <c r="U16" s="234" t="s">
        <v>318</v>
      </c>
    </row>
    <row r="17" spans="1:20" ht="178.5" x14ac:dyDescent="0.25">
      <c r="A17" s="145">
        <v>14</v>
      </c>
      <c r="L17" s="216" t="s">
        <v>311</v>
      </c>
      <c r="M17" s="225" t="s">
        <v>312</v>
      </c>
      <c r="N17" s="207" t="s">
        <v>313</v>
      </c>
      <c r="O17" s="207"/>
      <c r="P17" s="208"/>
      <c r="Q17" s="226" t="s">
        <v>317</v>
      </c>
      <c r="R17" s="209">
        <v>608951801.75</v>
      </c>
      <c r="S17" s="209"/>
      <c r="T17" s="2">
        <f t="shared" si="0"/>
        <v>608951801.75</v>
      </c>
    </row>
    <row r="18" spans="1:20" x14ac:dyDescent="0.25">
      <c r="A18" s="145"/>
      <c r="B18" s="670" t="s">
        <v>314</v>
      </c>
      <c r="C18" s="670"/>
      <c r="D18" s="670"/>
      <c r="E18" s="670"/>
      <c r="F18" s="670"/>
      <c r="G18" s="670"/>
      <c r="H18" s="670"/>
      <c r="I18" s="670"/>
      <c r="J18" s="670"/>
      <c r="K18" s="670"/>
      <c r="L18" s="670"/>
      <c r="M18" s="670"/>
      <c r="N18" s="670"/>
      <c r="O18" s="670"/>
      <c r="P18" s="670"/>
      <c r="Q18" s="670"/>
      <c r="R18" s="670"/>
      <c r="S18" s="670"/>
      <c r="T18" s="670"/>
    </row>
    <row r="19" spans="1:20" x14ac:dyDescent="0.25">
      <c r="A19" s="145"/>
      <c r="R19" s="235" t="e">
        <f t="shared" ref="R19:S19" si="1">SUBTOTAL(9,R3:R17)</f>
        <v>#REF!</v>
      </c>
      <c r="S19" s="235" t="e">
        <f t="shared" si="1"/>
        <v>#REF!</v>
      </c>
      <c r="T19" s="235" t="e">
        <f>SUBTOTAL(9,T3:T17)</f>
        <v>#REF!</v>
      </c>
    </row>
    <row r="20" spans="1:20" x14ac:dyDescent="0.25">
      <c r="A20" s="145"/>
    </row>
    <row r="21" spans="1:20" x14ac:dyDescent="0.25">
      <c r="A21" s="145"/>
    </row>
    <row r="22" spans="1:20" x14ac:dyDescent="0.25">
      <c r="A22" s="145"/>
    </row>
    <row r="23" spans="1:20" x14ac:dyDescent="0.25">
      <c r="A23" s="145"/>
    </row>
    <row r="24" spans="1:20" x14ac:dyDescent="0.25">
      <c r="A24" s="145"/>
    </row>
    <row r="25" spans="1:20" x14ac:dyDescent="0.25">
      <c r="A25" s="145"/>
    </row>
    <row r="26" spans="1:20" x14ac:dyDescent="0.25">
      <c r="A26" s="145"/>
    </row>
    <row r="27" spans="1:20" x14ac:dyDescent="0.25">
      <c r="A27" s="145"/>
    </row>
    <row r="28" spans="1:20" x14ac:dyDescent="0.25">
      <c r="A28" s="145"/>
    </row>
    <row r="29" spans="1:20" x14ac:dyDescent="0.25">
      <c r="A29" s="145"/>
    </row>
    <row r="30" spans="1:20" x14ac:dyDescent="0.25">
      <c r="A30" s="145"/>
    </row>
    <row r="31" spans="1:20" x14ac:dyDescent="0.25">
      <c r="A31" s="145"/>
    </row>
    <row r="32" spans="1:20" x14ac:dyDescent="0.25">
      <c r="A32" s="145"/>
    </row>
    <row r="33" spans="1:1" x14ac:dyDescent="0.25">
      <c r="A33" s="145"/>
    </row>
    <row r="34" spans="1:1" x14ac:dyDescent="0.25">
      <c r="A34" s="145"/>
    </row>
    <row r="35" spans="1:1" x14ac:dyDescent="0.25">
      <c r="A35" s="145"/>
    </row>
    <row r="36" spans="1:1" x14ac:dyDescent="0.25">
      <c r="A36" s="145"/>
    </row>
    <row r="37" spans="1:1" x14ac:dyDescent="0.25">
      <c r="A37" s="145"/>
    </row>
    <row r="38" spans="1:1" x14ac:dyDescent="0.25">
      <c r="A38" s="145"/>
    </row>
    <row r="39" spans="1:1" x14ac:dyDescent="0.25">
      <c r="A39" s="145"/>
    </row>
    <row r="40" spans="1:1" x14ac:dyDescent="0.25">
      <c r="A40" s="145"/>
    </row>
    <row r="41" spans="1:1" x14ac:dyDescent="0.25">
      <c r="A41" s="145"/>
    </row>
    <row r="42" spans="1:1" x14ac:dyDescent="0.25">
      <c r="A42" s="145"/>
    </row>
    <row r="43" spans="1:1" x14ac:dyDescent="0.25">
      <c r="A43" s="145"/>
    </row>
    <row r="44" spans="1:1" x14ac:dyDescent="0.25">
      <c r="A44" s="145"/>
    </row>
    <row r="45" spans="1:1" x14ac:dyDescent="0.25">
      <c r="A45" s="145"/>
    </row>
    <row r="46" spans="1:1" x14ac:dyDescent="0.25">
      <c r="A46" s="145"/>
    </row>
    <row r="47" spans="1:1" x14ac:dyDescent="0.25">
      <c r="A47" s="145"/>
    </row>
    <row r="48" spans="1:1" x14ac:dyDescent="0.25">
      <c r="A48" s="145"/>
    </row>
    <row r="49" spans="1:1" x14ac:dyDescent="0.25">
      <c r="A49" s="145"/>
    </row>
    <row r="50" spans="1:1" x14ac:dyDescent="0.25">
      <c r="A50" s="145"/>
    </row>
    <row r="51" spans="1:1" x14ac:dyDescent="0.25">
      <c r="A51" s="145"/>
    </row>
    <row r="52" spans="1:1" x14ac:dyDescent="0.25">
      <c r="A52" s="145"/>
    </row>
    <row r="53" spans="1:1" x14ac:dyDescent="0.25">
      <c r="A53" s="145"/>
    </row>
    <row r="54" spans="1:1" x14ac:dyDescent="0.25">
      <c r="A54" s="145"/>
    </row>
    <row r="55" spans="1:1" x14ac:dyDescent="0.25">
      <c r="A55" s="145"/>
    </row>
    <row r="56" spans="1:1" x14ac:dyDescent="0.25">
      <c r="A56" s="145"/>
    </row>
    <row r="57" spans="1:1" x14ac:dyDescent="0.25">
      <c r="A57" s="145"/>
    </row>
    <row r="58" spans="1:1" x14ac:dyDescent="0.25">
      <c r="A58" s="145"/>
    </row>
    <row r="59" spans="1:1" x14ac:dyDescent="0.25">
      <c r="A59" s="145"/>
    </row>
    <row r="60" spans="1:1" x14ac:dyDescent="0.25">
      <c r="A60" s="145"/>
    </row>
    <row r="61" spans="1:1" x14ac:dyDescent="0.25">
      <c r="A61" s="145"/>
    </row>
    <row r="62" spans="1:1" x14ac:dyDescent="0.25">
      <c r="A62" s="145"/>
    </row>
    <row r="63" spans="1:1" x14ac:dyDescent="0.25">
      <c r="A63" s="145"/>
    </row>
    <row r="64" spans="1:1" x14ac:dyDescent="0.25">
      <c r="A64" s="145"/>
    </row>
    <row r="65" spans="1:1" x14ac:dyDescent="0.25">
      <c r="A65" s="145"/>
    </row>
    <row r="66" spans="1:1" x14ac:dyDescent="0.25">
      <c r="A66" s="145"/>
    </row>
    <row r="67" spans="1:1" x14ac:dyDescent="0.25">
      <c r="A67" s="145"/>
    </row>
    <row r="68" spans="1:1" x14ac:dyDescent="0.25">
      <c r="A68" s="145"/>
    </row>
    <row r="69" spans="1:1" x14ac:dyDescent="0.25">
      <c r="A69" s="145"/>
    </row>
    <row r="70" spans="1:1" x14ac:dyDescent="0.25">
      <c r="A70" s="145"/>
    </row>
    <row r="71" spans="1:1" x14ac:dyDescent="0.25">
      <c r="A71" s="145"/>
    </row>
    <row r="72" spans="1:1" x14ac:dyDescent="0.25">
      <c r="A72" s="145"/>
    </row>
    <row r="73" spans="1:1" x14ac:dyDescent="0.25">
      <c r="A73" s="145"/>
    </row>
    <row r="74" spans="1:1" x14ac:dyDescent="0.25">
      <c r="A74" s="145"/>
    </row>
    <row r="75" spans="1:1" x14ac:dyDescent="0.25">
      <c r="A75" s="145"/>
    </row>
    <row r="76" spans="1:1" x14ac:dyDescent="0.25">
      <c r="A76" s="145"/>
    </row>
    <row r="77" spans="1:1" x14ac:dyDescent="0.25">
      <c r="A77" s="145"/>
    </row>
    <row r="78" spans="1:1" x14ac:dyDescent="0.25">
      <c r="A78" s="145"/>
    </row>
    <row r="79" spans="1:1" x14ac:dyDescent="0.25">
      <c r="A79" s="145"/>
    </row>
    <row r="80" spans="1:1" x14ac:dyDescent="0.25">
      <c r="A80" s="145"/>
    </row>
    <row r="81" spans="1:1" x14ac:dyDescent="0.25">
      <c r="A81" s="145"/>
    </row>
    <row r="82" spans="1:1" x14ac:dyDescent="0.25">
      <c r="A82" s="145"/>
    </row>
    <row r="83" spans="1:1" x14ac:dyDescent="0.25">
      <c r="A83" s="145"/>
    </row>
    <row r="84" spans="1:1" x14ac:dyDescent="0.25">
      <c r="A84" s="145"/>
    </row>
    <row r="85" spans="1:1" x14ac:dyDescent="0.25">
      <c r="A85" s="145"/>
    </row>
    <row r="86" spans="1:1" x14ac:dyDescent="0.25">
      <c r="A86" s="145"/>
    </row>
    <row r="87" spans="1:1" x14ac:dyDescent="0.25">
      <c r="A87" s="145"/>
    </row>
    <row r="88" spans="1:1" x14ac:dyDescent="0.25">
      <c r="A88" s="145"/>
    </row>
    <row r="89" spans="1:1" x14ac:dyDescent="0.25">
      <c r="A89" s="145"/>
    </row>
    <row r="90" spans="1:1" x14ac:dyDescent="0.25">
      <c r="A90" s="145"/>
    </row>
    <row r="91" spans="1:1" x14ac:dyDescent="0.25">
      <c r="A91" s="145"/>
    </row>
    <row r="92" spans="1:1" x14ac:dyDescent="0.25">
      <c r="A92" s="145"/>
    </row>
    <row r="93" spans="1:1" x14ac:dyDescent="0.25">
      <c r="A93" s="145"/>
    </row>
    <row r="94" spans="1:1" x14ac:dyDescent="0.25">
      <c r="A94" s="145"/>
    </row>
  </sheetData>
  <autoFilter ref="C3:S18" xr:uid="{00000000-0009-0000-0000-000005000000}"/>
  <mergeCells count="7">
    <mergeCell ref="B18:T18"/>
    <mergeCell ref="C1:R1"/>
    <mergeCell ref="B2:D2"/>
    <mergeCell ref="E2:F2"/>
    <mergeCell ref="G2:H2"/>
    <mergeCell ref="J2:K2"/>
    <mergeCell ref="L2:T2"/>
  </mergeCells>
  <dataValidations xWindow="426" yWindow="498" count="1">
    <dataValidation type="textLength" allowBlank="1" showInputMessage="1" error="Escriba un texto  Maximo 390 Caracteres" promptTitle="Cualquier contenido Maximo 390 Caracteres" prompt=" Relacione el resultado esperado del proyecto." sqref="M4" xr:uid="{00000000-0002-0000-0500-000000000000}">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212DE87-7219-461F-9964-BBF9C5106A95}">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52FB20C6-181B-43B1-B8FB-DED39387875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Avances a 30 jun 2023</vt:lpstr>
      <vt:lpstr>PLAN ACCIÓN COFINANCIADOS</vt:lpstr>
      <vt:lpstr>SISTEMA GENERAL DE REGALÍAS</vt:lpstr>
      <vt:lpstr>Plan Financiero 2023</vt:lpstr>
      <vt:lpstr>PLAN OPERATIVO ANUAL DE INV (2)</vt:lpstr>
      <vt:lpstr>PLAN DE ACCIÓN COFIN (VIEJO)</vt:lpstr>
      <vt:lpstr>'Avances a 30 jun 2023'!Área_de_impresión</vt:lpstr>
      <vt:lpstr>'Plan Financiero 2023'!Área_de_impresión</vt:lpstr>
      <vt:lpstr>'PLAN ACCIÓN COFINANCIADOS'!Títulos_a_imprimir</vt:lpstr>
      <vt:lpstr>'PLAN DE ACCIÓN COFIN (VIEJO)'!Títulos_a_imprimir</vt:lpstr>
      <vt:lpstr>'SISTEMA GENERAL DE REGALÍAS'!Títulos_a_imprimir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Yesenia Zambrano</cp:lastModifiedBy>
  <cp:lastPrinted>2022-12-15T17:33:41Z</cp:lastPrinted>
  <dcterms:created xsi:type="dcterms:W3CDTF">2018-11-19T16:28:12Z</dcterms:created>
  <dcterms:modified xsi:type="dcterms:W3CDTF">2023-08-22T15:42:02Z</dcterms:modified>
</cp:coreProperties>
</file>